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https://osuopeu-my.sharepoint.com/personal/lisici_osijek_hr/Documents/Desktop/FINA obrasci/2024/"/>
    </mc:Choice>
  </mc:AlternateContent>
  <xr:revisionPtr revIDLastSave="0" documentId="8_{85401EFA-BC3C-4D2D-924F-A3C69AB5554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19420" windowHeight="1150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2" i="9" s="1"/>
  <c r="F313" i="9"/>
  <c r="F311" i="9"/>
  <c r="F310" i="9"/>
  <c r="H309" i="9"/>
  <c r="G309" i="9"/>
  <c r="E309" i="9" s="1"/>
  <c r="B309" i="9" s="1"/>
  <c r="F309" i="9"/>
  <c r="F308" i="9"/>
  <c r="H307" i="9"/>
  <c r="E307" i="9" s="1"/>
  <c r="B307" i="9" s="1"/>
  <c r="G307" i="9"/>
  <c r="F307" i="9"/>
  <c r="H306" i="9"/>
  <c r="G306" i="9"/>
  <c r="F306" i="9"/>
  <c r="E306" i="9"/>
  <c r="B306" i="9" s="1"/>
  <c r="H305" i="9"/>
  <c r="G305" i="9"/>
  <c r="E305" i="9" s="1"/>
  <c r="B305" i="9" s="1"/>
  <c r="F305" i="9"/>
  <c r="H304" i="9"/>
  <c r="G304" i="9"/>
  <c r="E304" i="9" s="1"/>
  <c r="B304" i="9" s="1"/>
  <c r="F304" i="9"/>
  <c r="H303" i="9"/>
  <c r="G303" i="9"/>
  <c r="E303" i="9" s="1"/>
  <c r="B303" i="9" s="1"/>
  <c r="F303" i="9"/>
  <c r="H302" i="9"/>
  <c r="G302" i="9"/>
  <c r="E302" i="9" s="1"/>
  <c r="B302" i="9" s="1"/>
  <c r="F302" i="9"/>
  <c r="H301" i="9"/>
  <c r="G301" i="9"/>
  <c r="E301" i="9" s="1"/>
  <c r="F301" i="9"/>
  <c r="H300" i="9"/>
  <c r="G300" i="9"/>
  <c r="F300" i="9"/>
  <c r="H299" i="9"/>
  <c r="E299" i="9" s="1"/>
  <c r="B299" i="9" s="1"/>
  <c r="G299" i="9"/>
  <c r="F299" i="9"/>
  <c r="H298" i="9"/>
  <c r="G298" i="9"/>
  <c r="F298" i="9"/>
  <c r="H297" i="9"/>
  <c r="G297" i="9"/>
  <c r="E297" i="9" s="1"/>
  <c r="B297" i="9" s="1"/>
  <c r="F297" i="9"/>
  <c r="H296" i="9"/>
  <c r="G296" i="9"/>
  <c r="E296" i="9" s="1"/>
  <c r="B296" i="9" s="1"/>
  <c r="F296" i="9"/>
  <c r="H295" i="9"/>
  <c r="G295" i="9"/>
  <c r="F295" i="9"/>
  <c r="E295" i="9"/>
  <c r="B295" i="9"/>
  <c r="H294" i="9"/>
  <c r="G294" i="9"/>
  <c r="E294" i="9" s="1"/>
  <c r="B294" i="9" s="1"/>
  <c r="F294" i="9"/>
  <c r="H293" i="9"/>
  <c r="G293" i="9"/>
  <c r="F293" i="9"/>
  <c r="H292" i="9"/>
  <c r="E292" i="9" s="1"/>
  <c r="B292" i="9" s="1"/>
  <c r="G292" i="9"/>
  <c r="F292" i="9"/>
  <c r="H291" i="9"/>
  <c r="F291" i="9"/>
  <c r="F290" i="9"/>
  <c r="H289" i="9"/>
  <c r="G289" i="9"/>
  <c r="F289" i="9"/>
  <c r="H288" i="9"/>
  <c r="G288" i="9"/>
  <c r="F288" i="9"/>
  <c r="H287" i="9"/>
  <c r="G287" i="9"/>
  <c r="F287" i="9"/>
  <c r="H286" i="9"/>
  <c r="G286" i="9"/>
  <c r="F286" i="9"/>
  <c r="F285" i="9"/>
  <c r="H284" i="9"/>
  <c r="G284" i="9"/>
  <c r="E284" i="9" s="1"/>
  <c r="B284" i="9" s="1"/>
  <c r="F284" i="9"/>
  <c r="H283" i="9"/>
  <c r="G283" i="9"/>
  <c r="F283" i="9"/>
  <c r="H282" i="9"/>
  <c r="E282" i="9" s="1"/>
  <c r="B282" i="9" s="1"/>
  <c r="G282" i="9"/>
  <c r="F282" i="9"/>
  <c r="F281" i="9"/>
  <c r="F280" i="9"/>
  <c r="F279" i="9"/>
  <c r="F278" i="9"/>
  <c r="F276" i="9"/>
  <c r="L275" i="9"/>
  <c r="H275" i="9"/>
  <c r="F275" i="9"/>
  <c r="F274" i="9"/>
  <c r="I273" i="9"/>
  <c r="H273" i="9"/>
  <c r="F273" i="9"/>
  <c r="E272" i="9"/>
  <c r="M271" i="9"/>
  <c r="L271" i="9"/>
  <c r="F271" i="9"/>
  <c r="E271" i="9"/>
  <c r="B271" i="9" s="1"/>
  <c r="M270" i="9"/>
  <c r="L270" i="9"/>
  <c r="F270" i="9" s="1"/>
  <c r="E270" i="9"/>
  <c r="B270" i="9" s="1"/>
  <c r="M269" i="9"/>
  <c r="L269" i="9"/>
  <c r="F269" i="9" s="1"/>
  <c r="E269" i="9"/>
  <c r="B269" i="9"/>
  <c r="M268" i="9"/>
  <c r="L268" i="9"/>
  <c r="F268" i="9" s="1"/>
  <c r="E268" i="9"/>
  <c r="B268" i="9"/>
  <c r="M267" i="9"/>
  <c r="L267" i="9"/>
  <c r="F267" i="9"/>
  <c r="E267" i="9"/>
  <c r="B267" i="9" s="1"/>
  <c r="M266" i="9"/>
  <c r="L266" i="9"/>
  <c r="F266" i="9"/>
  <c r="B266" i="9" s="1"/>
  <c r="E266" i="9"/>
  <c r="M265" i="9"/>
  <c r="L265" i="9"/>
  <c r="E265" i="9"/>
  <c r="M264" i="9"/>
  <c r="F264" i="9" s="1"/>
  <c r="L264" i="9"/>
  <c r="E264" i="9"/>
  <c r="M263" i="9"/>
  <c r="L263" i="9"/>
  <c r="F263" i="9"/>
  <c r="E263" i="9"/>
  <c r="B263" i="9" s="1"/>
  <c r="M262" i="9"/>
  <c r="L262" i="9"/>
  <c r="F262" i="9" s="1"/>
  <c r="E262" i="9"/>
  <c r="B262" i="9" s="1"/>
  <c r="M261" i="9"/>
  <c r="L261" i="9"/>
  <c r="F261" i="9" s="1"/>
  <c r="E261" i="9"/>
  <c r="B261" i="9"/>
  <c r="M260" i="9"/>
  <c r="L260" i="9"/>
  <c r="F260" i="9" s="1"/>
  <c r="E260" i="9"/>
  <c r="B260" i="9"/>
  <c r="M259" i="9"/>
  <c r="L259" i="9"/>
  <c r="F259" i="9"/>
  <c r="E259" i="9"/>
  <c r="B259" i="9" s="1"/>
  <c r="M258" i="9"/>
  <c r="L258" i="9"/>
  <c r="F258" i="9"/>
  <c r="B258" i="9" s="1"/>
  <c r="E258" i="9"/>
  <c r="M257" i="9"/>
  <c r="L257" i="9"/>
  <c r="F257" i="9" s="1"/>
  <c r="B257" i="9" s="1"/>
  <c r="E257" i="9"/>
  <c r="M256" i="9"/>
  <c r="F256" i="9" s="1"/>
  <c r="L256" i="9"/>
  <c r="E256" i="9"/>
  <c r="M255" i="9"/>
  <c r="L255" i="9"/>
  <c r="F255" i="9"/>
  <c r="E255" i="9"/>
  <c r="B255" i="9" s="1"/>
  <c r="M254" i="9"/>
  <c r="L254" i="9"/>
  <c r="F254" i="9" s="1"/>
  <c r="E254" i="9"/>
  <c r="M253" i="9"/>
  <c r="L253" i="9"/>
  <c r="F253" i="9" s="1"/>
  <c r="B253" i="9" s="1"/>
  <c r="E253" i="9"/>
  <c r="M252" i="9"/>
  <c r="L252" i="9"/>
  <c r="F252" i="9" s="1"/>
  <c r="B252" i="9" s="1"/>
  <c r="E252" i="9"/>
  <c r="M251" i="9"/>
  <c r="L251" i="9"/>
  <c r="F251" i="9"/>
  <c r="E251" i="9"/>
  <c r="M250" i="9"/>
  <c r="L250" i="9"/>
  <c r="F250" i="9"/>
  <c r="B250" i="9" s="1"/>
  <c r="E250" i="9"/>
  <c r="M249" i="9"/>
  <c r="L249" i="9"/>
  <c r="F249" i="9" s="1"/>
  <c r="B249" i="9" s="1"/>
  <c r="E249" i="9"/>
  <c r="M248" i="9"/>
  <c r="F248" i="9" s="1"/>
  <c r="L248" i="9"/>
  <c r="E248" i="9"/>
  <c r="B248" i="9" s="1"/>
  <c r="M247" i="9"/>
  <c r="L247" i="9"/>
  <c r="F247" i="9"/>
  <c r="E247" i="9"/>
  <c r="B247" i="9" s="1"/>
  <c r="M246" i="9"/>
  <c r="L246" i="9"/>
  <c r="F246" i="9" s="1"/>
  <c r="E246" i="9"/>
  <c r="M245" i="9"/>
  <c r="L245" i="9"/>
  <c r="F245" i="9" s="1"/>
  <c r="B245" i="9" s="1"/>
  <c r="E245" i="9"/>
  <c r="M244" i="9"/>
  <c r="L244" i="9"/>
  <c r="F244" i="9" s="1"/>
  <c r="B244" i="9" s="1"/>
  <c r="E244" i="9"/>
  <c r="M243" i="9"/>
  <c r="L243" i="9"/>
  <c r="F243" i="9"/>
  <c r="E243" i="9"/>
  <c r="B243" i="9" s="1"/>
  <c r="M242" i="9"/>
  <c r="L242" i="9"/>
  <c r="F242" i="9"/>
  <c r="B242" i="9" s="1"/>
  <c r="E242" i="9"/>
  <c r="M241" i="9"/>
  <c r="L241" i="9"/>
  <c r="F241" i="9" s="1"/>
  <c r="B241" i="9" s="1"/>
  <c r="E241" i="9"/>
  <c r="M240" i="9"/>
  <c r="F240" i="9" s="1"/>
  <c r="L240" i="9"/>
  <c r="E240" i="9"/>
  <c r="B240" i="9" s="1"/>
  <c r="M239" i="9"/>
  <c r="L239" i="9"/>
  <c r="F239" i="9"/>
  <c r="E239" i="9"/>
  <c r="B239" i="9" s="1"/>
  <c r="M238" i="9"/>
  <c r="L238" i="9"/>
  <c r="F238" i="9" s="1"/>
  <c r="E238" i="9"/>
  <c r="B238" i="9" s="1"/>
  <c r="M237" i="9"/>
  <c r="L237" i="9"/>
  <c r="F237" i="9" s="1"/>
  <c r="B237" i="9" s="1"/>
  <c r="E237" i="9"/>
  <c r="M236" i="9"/>
  <c r="L236" i="9"/>
  <c r="F236" i="9" s="1"/>
  <c r="E236" i="9"/>
  <c r="B236" i="9"/>
  <c r="M235" i="9"/>
  <c r="L235" i="9"/>
  <c r="F235" i="9"/>
  <c r="E235" i="9"/>
  <c r="B235" i="9" s="1"/>
  <c r="M234" i="9"/>
  <c r="L234" i="9"/>
  <c r="F234" i="9"/>
  <c r="B234" i="9" s="1"/>
  <c r="E234" i="9"/>
  <c r="M233" i="9"/>
  <c r="L233" i="9"/>
  <c r="E233" i="9"/>
  <c r="M232" i="9"/>
  <c r="F232" i="9" s="1"/>
  <c r="L232" i="9"/>
  <c r="E232" i="9"/>
  <c r="M231" i="9"/>
  <c r="L231" i="9"/>
  <c r="F231" i="9"/>
  <c r="E231" i="9"/>
  <c r="B231" i="9" s="1"/>
  <c r="M230" i="9"/>
  <c r="L230" i="9"/>
  <c r="F230" i="9" s="1"/>
  <c r="E230" i="9"/>
  <c r="B230" i="9" s="1"/>
  <c r="M229" i="9"/>
  <c r="L229" i="9"/>
  <c r="F229" i="9" s="1"/>
  <c r="E229" i="9"/>
  <c r="B229" i="9"/>
  <c r="M228" i="9"/>
  <c r="L228" i="9"/>
  <c r="F228" i="9" s="1"/>
  <c r="E228" i="9"/>
  <c r="B228" i="9"/>
  <c r="M227" i="9"/>
  <c r="L227" i="9"/>
  <c r="F227" i="9"/>
  <c r="E227" i="9"/>
  <c r="B227" i="9" s="1"/>
  <c r="M226" i="9"/>
  <c r="L226" i="9"/>
  <c r="F226" i="9"/>
  <c r="B226" i="9" s="1"/>
  <c r="E226" i="9"/>
  <c r="M225" i="9"/>
  <c r="L225" i="9"/>
  <c r="E225" i="9"/>
  <c r="M224" i="9"/>
  <c r="F224" i="9" s="1"/>
  <c r="L224" i="9"/>
  <c r="E224" i="9"/>
  <c r="M223" i="9"/>
  <c r="L223" i="9"/>
  <c r="F223" i="9"/>
  <c r="E223" i="9"/>
  <c r="B223" i="9" s="1"/>
  <c r="M222" i="9"/>
  <c r="L222" i="9"/>
  <c r="F222" i="9" s="1"/>
  <c r="E222" i="9"/>
  <c r="M221" i="9"/>
  <c r="L221" i="9"/>
  <c r="F221" i="9" s="1"/>
  <c r="B221" i="9" s="1"/>
  <c r="E221" i="9"/>
  <c r="M220" i="9"/>
  <c r="L220" i="9"/>
  <c r="F220" i="9" s="1"/>
  <c r="B220" i="9" s="1"/>
  <c r="E220" i="9"/>
  <c r="M219" i="9"/>
  <c r="L219" i="9"/>
  <c r="F219" i="9"/>
  <c r="E219" i="9"/>
  <c r="M218" i="9"/>
  <c r="L218" i="9"/>
  <c r="F218" i="9"/>
  <c r="B218" i="9" s="1"/>
  <c r="E218" i="9"/>
  <c r="M217" i="9"/>
  <c r="L217" i="9"/>
  <c r="E217" i="9"/>
  <c r="M216" i="9"/>
  <c r="L216" i="9"/>
  <c r="E216" i="9"/>
  <c r="M215" i="9"/>
  <c r="F215" i="9" s="1"/>
  <c r="L215" i="9"/>
  <c r="E215" i="9"/>
  <c r="M214" i="9"/>
  <c r="L214" i="9"/>
  <c r="F214" i="9" s="1"/>
  <c r="E214" i="9"/>
  <c r="B214" i="9" s="1"/>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G159" i="9"/>
  <c r="E159" i="9" s="1"/>
  <c r="B159" i="9" s="1"/>
  <c r="F159" i="9"/>
  <c r="H158" i="9"/>
  <c r="G158" i="9"/>
  <c r="E158" i="9" s="1"/>
  <c r="B158" i="9" s="1"/>
  <c r="F158" i="9"/>
  <c r="H157" i="9"/>
  <c r="G157" i="9"/>
  <c r="E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F149" i="9"/>
  <c r="H148" i="9"/>
  <c r="G148" i="9"/>
  <c r="F148" i="9"/>
  <c r="H147" i="9"/>
  <c r="G147" i="9"/>
  <c r="F147" i="9"/>
  <c r="E147" i="9"/>
  <c r="B147" i="9" s="1"/>
  <c r="H146" i="9"/>
  <c r="G146" i="9"/>
  <c r="F146" i="9"/>
  <c r="E146" i="9"/>
  <c r="B146" i="9" s="1"/>
  <c r="H145" i="9"/>
  <c r="G145" i="9"/>
  <c r="E145" i="9" s="1"/>
  <c r="B145" i="9" s="1"/>
  <c r="F145" i="9"/>
  <c r="H144" i="9"/>
  <c r="G144" i="9"/>
  <c r="E144" i="9" s="1"/>
  <c r="B144" i="9" s="1"/>
  <c r="F144" i="9"/>
  <c r="F143" i="9"/>
  <c r="H142" i="9"/>
  <c r="G142" i="9"/>
  <c r="E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F136" i="9"/>
  <c r="B136" i="9"/>
  <c r="H135" i="9"/>
  <c r="G135" i="9"/>
  <c r="E135" i="9" s="1"/>
  <c r="F135" i="9"/>
  <c r="B135" i="9"/>
  <c r="H134" i="9"/>
  <c r="G134" i="9"/>
  <c r="E134" i="9" s="1"/>
  <c r="F134" i="9"/>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F128" i="9"/>
  <c r="B128" i="9"/>
  <c r="H127" i="9"/>
  <c r="G127" i="9"/>
  <c r="E127" i="9" s="1"/>
  <c r="F127" i="9"/>
  <c r="B127" i="9"/>
  <c r="H126" i="9"/>
  <c r="G126" i="9"/>
  <c r="E126" i="9" s="1"/>
  <c r="F126" i="9"/>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F120" i="9"/>
  <c r="E120" i="9"/>
  <c r="B120" i="9" s="1"/>
  <c r="H119" i="9"/>
  <c r="G119" i="9"/>
  <c r="E119" i="9" s="1"/>
  <c r="B119" i="9" s="1"/>
  <c r="F119" i="9"/>
  <c r="H118" i="9"/>
  <c r="G118" i="9"/>
  <c r="E118" i="9" s="1"/>
  <c r="F118" i="9"/>
  <c r="H117" i="9"/>
  <c r="G117" i="9"/>
  <c r="E117" i="9" s="1"/>
  <c r="F117" i="9"/>
  <c r="B117" i="9"/>
  <c r="H116" i="9"/>
  <c r="G116" i="9"/>
  <c r="E116" i="9" s="1"/>
  <c r="B116" i="9" s="1"/>
  <c r="F116" i="9"/>
  <c r="H115" i="9"/>
  <c r="G115" i="9"/>
  <c r="F115" i="9"/>
  <c r="E115" i="9"/>
  <c r="B115" i="9" s="1"/>
  <c r="H114" i="9"/>
  <c r="G114" i="9"/>
  <c r="F114" i="9"/>
  <c r="E114" i="9"/>
  <c r="B114" i="9" s="1"/>
  <c r="H113" i="9"/>
  <c r="G113" i="9"/>
  <c r="F113" i="9"/>
  <c r="H112" i="9"/>
  <c r="G112" i="9"/>
  <c r="E112" i="9" s="1"/>
  <c r="B112" i="9" s="1"/>
  <c r="F112" i="9"/>
  <c r="H111" i="9"/>
  <c r="G111" i="9"/>
  <c r="E111" i="9" s="1"/>
  <c r="F111" i="9"/>
  <c r="B111" i="9"/>
  <c r="H110" i="9"/>
  <c r="G110" i="9"/>
  <c r="E110" i="9" s="1"/>
  <c r="F110" i="9"/>
  <c r="H109" i="9"/>
  <c r="G109" i="9"/>
  <c r="F109" i="9"/>
  <c r="E109" i="9"/>
  <c r="B109" i="9"/>
  <c r="H108" i="9"/>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B103" i="9" s="1"/>
  <c r="F103" i="9"/>
  <c r="H102" i="9"/>
  <c r="G102" i="9"/>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F96" i="9"/>
  <c r="E96" i="9"/>
  <c r="B96" i="9"/>
  <c r="H95" i="9"/>
  <c r="G95" i="9"/>
  <c r="E95" i="9" s="1"/>
  <c r="F95" i="9"/>
  <c r="B95" i="9"/>
  <c r="H94" i="9"/>
  <c r="G94" i="9"/>
  <c r="E94" i="9" s="1"/>
  <c r="F94" i="9"/>
  <c r="H93" i="9"/>
  <c r="G93" i="9"/>
  <c r="F93" i="9"/>
  <c r="E93" i="9"/>
  <c r="B93" i="9"/>
  <c r="H92" i="9"/>
  <c r="G92" i="9"/>
  <c r="E92" i="9" s="1"/>
  <c r="B92" i="9" s="1"/>
  <c r="F92" i="9"/>
  <c r="H91" i="9"/>
  <c r="E91" i="9" s="1"/>
  <c r="B91" i="9" s="1"/>
  <c r="G91" i="9"/>
  <c r="F91" i="9"/>
  <c r="H90" i="9"/>
  <c r="G90" i="9"/>
  <c r="F90" i="9"/>
  <c r="E90" i="9"/>
  <c r="B90" i="9" s="1"/>
  <c r="H89" i="9"/>
  <c r="G89" i="9"/>
  <c r="F89" i="9"/>
  <c r="H88" i="9"/>
  <c r="G88" i="9"/>
  <c r="E88" i="9" s="1"/>
  <c r="B88" i="9" s="1"/>
  <c r="F88" i="9"/>
  <c r="H87" i="9"/>
  <c r="G87" i="9"/>
  <c r="E87" i="9" s="1"/>
  <c r="F87" i="9"/>
  <c r="B87" i="9"/>
  <c r="H86" i="9"/>
  <c r="G86" i="9"/>
  <c r="E86" i="9" s="1"/>
  <c r="F86" i="9"/>
  <c r="H85" i="9"/>
  <c r="G85" i="9"/>
  <c r="E85" i="9" s="1"/>
  <c r="B85" i="9" s="1"/>
  <c r="F85" i="9"/>
  <c r="H84" i="9"/>
  <c r="E84" i="9" s="1"/>
  <c r="B84" i="9" s="1"/>
  <c r="G84" i="9"/>
  <c r="F84" i="9"/>
  <c r="H83" i="9"/>
  <c r="E83" i="9" s="1"/>
  <c r="G83" i="9"/>
  <c r="F83" i="9"/>
  <c r="H82" i="9"/>
  <c r="G82" i="9"/>
  <c r="F82" i="9"/>
  <c r="E82" i="9"/>
  <c r="B82" i="9" s="1"/>
  <c r="H81" i="9"/>
  <c r="G81" i="9"/>
  <c r="E81" i="9" s="1"/>
  <c r="B81" i="9" s="1"/>
  <c r="F81" i="9"/>
  <c r="H80" i="9"/>
  <c r="G80" i="9"/>
  <c r="F80" i="9"/>
  <c r="E80" i="9"/>
  <c r="B80" i="9" s="1"/>
  <c r="H79" i="9"/>
  <c r="G79" i="9"/>
  <c r="F79" i="9"/>
  <c r="E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F72" i="9"/>
  <c r="E72" i="9"/>
  <c r="B72" i="9"/>
  <c r="H71" i="9"/>
  <c r="G71" i="9"/>
  <c r="F71" i="9"/>
  <c r="E71" i="9"/>
  <c r="B71" i="9"/>
  <c r="H70" i="9"/>
  <c r="G70" i="9"/>
  <c r="E70" i="9" s="1"/>
  <c r="F70" i="9"/>
  <c r="H69" i="9"/>
  <c r="G69" i="9"/>
  <c r="E69" i="9" s="1"/>
  <c r="F69" i="9"/>
  <c r="B69" i="9"/>
  <c r="H68" i="9"/>
  <c r="G68" i="9"/>
  <c r="E68" i="9" s="1"/>
  <c r="B68" i="9" s="1"/>
  <c r="F68" i="9"/>
  <c r="H67" i="9"/>
  <c r="G67" i="9"/>
  <c r="F67" i="9"/>
  <c r="E67" i="9"/>
  <c r="B67" i="9" s="1"/>
  <c r="H66" i="9"/>
  <c r="G66" i="9"/>
  <c r="F66" i="9"/>
  <c r="E66" i="9"/>
  <c r="B66" i="9" s="1"/>
  <c r="H65" i="9"/>
  <c r="G65" i="9"/>
  <c r="F65" i="9"/>
  <c r="H64" i="9"/>
  <c r="G64" i="9"/>
  <c r="E64" i="9" s="1"/>
  <c r="B64" i="9" s="1"/>
  <c r="F64" i="9"/>
  <c r="H63" i="9"/>
  <c r="G63" i="9"/>
  <c r="E63" i="9" s="1"/>
  <c r="F63" i="9"/>
  <c r="B63" i="9"/>
  <c r="H62" i="9"/>
  <c r="G62" i="9"/>
  <c r="E62" i="9" s="1"/>
  <c r="F62" i="9"/>
  <c r="H61" i="9"/>
  <c r="G61" i="9"/>
  <c r="F61" i="9"/>
  <c r="E61" i="9"/>
  <c r="B61" i="9"/>
  <c r="H60" i="9"/>
  <c r="G60" i="9"/>
  <c r="F60" i="9"/>
  <c r="H59" i="9"/>
  <c r="E59" i="9" s="1"/>
  <c r="B59" i="9" s="1"/>
  <c r="G59" i="9"/>
  <c r="F59" i="9"/>
  <c r="H58" i="9"/>
  <c r="E58" i="9" s="1"/>
  <c r="B58" i="9" s="1"/>
  <c r="G58" i="9"/>
  <c r="F58" i="9"/>
  <c r="H57" i="9"/>
  <c r="G57" i="9"/>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F48" i="9"/>
  <c r="E48" i="9"/>
  <c r="B48" i="9"/>
  <c r="H47" i="9"/>
  <c r="G47" i="9"/>
  <c r="E47" i="9" s="1"/>
  <c r="F47" i="9"/>
  <c r="B47" i="9"/>
  <c r="H46" i="9"/>
  <c r="G46" i="9"/>
  <c r="E46" i="9" s="1"/>
  <c r="F46" i="9"/>
  <c r="B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G38" i="9"/>
  <c r="F38" i="9"/>
  <c r="E38" i="9"/>
  <c r="B38" i="9"/>
  <c r="H37" i="9"/>
  <c r="G37" i="9"/>
  <c r="F37" i="9"/>
  <c r="E37" i="9"/>
  <c r="B37" i="9" s="1"/>
  <c r="H36" i="9"/>
  <c r="G36" i="9"/>
  <c r="E36" i="9" s="1"/>
  <c r="B36" i="9" s="1"/>
  <c r="F36" i="9"/>
  <c r="H35" i="9"/>
  <c r="G35" i="9"/>
  <c r="E35" i="9" s="1"/>
  <c r="B35" i="9" s="1"/>
  <c r="F35" i="9"/>
  <c r="H34" i="9"/>
  <c r="E34" i="9" s="1"/>
  <c r="B34" i="9" s="1"/>
  <c r="G34" i="9"/>
  <c r="F34" i="9"/>
  <c r="H33" i="9"/>
  <c r="G33" i="9"/>
  <c r="E33" i="9" s="1"/>
  <c r="B33" i="9" s="1"/>
  <c r="F33" i="9"/>
  <c r="H32" i="9"/>
  <c r="G32" i="9"/>
  <c r="F32" i="9"/>
  <c r="H31" i="9"/>
  <c r="G31" i="9"/>
  <c r="E31" i="9" s="1"/>
  <c r="B31" i="9" s="1"/>
  <c r="F31" i="9"/>
  <c r="H30" i="9"/>
  <c r="G30" i="9"/>
  <c r="F30" i="9"/>
  <c r="E30" i="9"/>
  <c r="B30" i="9"/>
  <c r="H29" i="9"/>
  <c r="G29" i="9"/>
  <c r="F29" i="9"/>
  <c r="E29" i="9"/>
  <c r="B29" i="9" s="1"/>
  <c r="H28" i="9"/>
  <c r="G28" i="9"/>
  <c r="E28" i="9" s="1"/>
  <c r="F28" i="9"/>
  <c r="H27" i="9"/>
  <c r="G27" i="9"/>
  <c r="E27" i="9" s="1"/>
  <c r="B27" i="9" s="1"/>
  <c r="F27" i="9"/>
  <c r="H26" i="9"/>
  <c r="E26" i="9" s="1"/>
  <c r="B26" i="9" s="1"/>
  <c r="G26" i="9"/>
  <c r="F26" i="9"/>
  <c r="H25" i="9"/>
  <c r="G25" i="9"/>
  <c r="F25" i="9"/>
  <c r="E25" i="9"/>
  <c r="B25" i="9" s="1"/>
  <c r="H24" i="9"/>
  <c r="G24" i="9"/>
  <c r="E24" i="9" s="1"/>
  <c r="B24" i="9" s="1"/>
  <c r="F24" i="9"/>
  <c r="H23" i="9"/>
  <c r="G23" i="9"/>
  <c r="E23" i="9" s="1"/>
  <c r="B23" i="9" s="1"/>
  <c r="F23" i="9"/>
  <c r="H22" i="9"/>
  <c r="G22" i="9"/>
  <c r="F22" i="9"/>
  <c r="E22" i="9"/>
  <c r="B22" i="9"/>
  <c r="F21" i="9"/>
  <c r="F4" i="9"/>
  <c r="O3" i="9"/>
  <c r="G275" i="9" s="1"/>
  <c r="E275" i="9" s="1"/>
  <c r="I3" i="9"/>
  <c r="H3" i="9"/>
  <c r="G3" i="9"/>
  <c r="D101" i="8"/>
  <c r="I36" i="3" s="1"/>
  <c r="D95" i="8"/>
  <c r="D90" i="8"/>
  <c r="D85" i="8"/>
  <c r="D80" i="8"/>
  <c r="C1555" i="1" s="1"/>
  <c r="D75" i="8"/>
  <c r="D70" i="8"/>
  <c r="C1545" i="1" s="1"/>
  <c r="D65" i="8"/>
  <c r="D60" i="8"/>
  <c r="C1535" i="1" s="1"/>
  <c r="H1535" i="1" s="1"/>
  <c r="D55" i="8"/>
  <c r="D50" i="8"/>
  <c r="D44" i="8"/>
  <c r="D36" i="8"/>
  <c r="C1511" i="1" s="1"/>
  <c r="D26" i="8"/>
  <c r="D18" i="8"/>
  <c r="D8" i="8"/>
  <c r="D6" i="8" s="1"/>
  <c r="C1481"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409"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D246" i="5"/>
  <c r="F246" i="5" s="1"/>
  <c r="F244" i="5"/>
  <c r="F243" i="5"/>
  <c r="E242" i="5"/>
  <c r="D242" i="5"/>
  <c r="F242" i="5" s="1"/>
  <c r="F241" i="5"/>
  <c r="F240"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E146" i="5" s="1"/>
  <c r="D149" i="5"/>
  <c r="G291"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E78" i="5"/>
  <c r="F78" i="5" s="1"/>
  <c r="D78" i="5"/>
  <c r="F77" i="5"/>
  <c r="F76" i="5"/>
  <c r="F75" i="5"/>
  <c r="F74" i="5"/>
  <c r="F73" i="5"/>
  <c r="F72" i="5"/>
  <c r="F71" i="5"/>
  <c r="E70" i="5"/>
  <c r="E69" i="5" s="1"/>
  <c r="F69" i="5" s="1"/>
  <c r="D70" i="5"/>
  <c r="D69" i="5"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E593" i="4" s="1"/>
  <c r="D599" i="4"/>
  <c r="F599" i="4" s="1"/>
  <c r="F598" i="4"/>
  <c r="F597" i="4"/>
  <c r="F596" i="4"/>
  <c r="F595" i="4"/>
  <c r="E594" i="4"/>
  <c r="D594" i="4"/>
  <c r="F592" i="4"/>
  <c r="F591" i="4"/>
  <c r="E590" i="4"/>
  <c r="D590" i="4"/>
  <c r="F590" i="4" s="1"/>
  <c r="F589" i="4"/>
  <c r="F588" i="4"/>
  <c r="E587" i="4"/>
  <c r="E580" i="4"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F495" i="4" s="1"/>
  <c r="D495" i="4"/>
  <c r="F494" i="4"/>
  <c r="F493" i="4"/>
  <c r="F492" i="4"/>
  <c r="F491" i="4"/>
  <c r="F490" i="4"/>
  <c r="E490" i="4"/>
  <c r="D490" i="4"/>
  <c r="F489" i="4"/>
  <c r="F488" i="4"/>
  <c r="F487" i="4"/>
  <c r="F486" i="4"/>
  <c r="E485" i="4"/>
  <c r="D485" i="4"/>
  <c r="F485" i="4" s="1"/>
  <c r="D484" i="4"/>
  <c r="F483" i="4"/>
  <c r="F482" i="4"/>
  <c r="E481" i="4"/>
  <c r="D481" i="4"/>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E417" i="4"/>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5" i="4"/>
  <c r="F354" i="4"/>
  <c r="F353" i="4"/>
  <c r="F352" i="4"/>
  <c r="E352" i="4"/>
  <c r="D352" i="4"/>
  <c r="E351" i="4"/>
  <c r="F349" i="4"/>
  <c r="E348" i="4"/>
  <c r="D348" i="4"/>
  <c r="F348" i="4" s="1"/>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D263" i="4" s="1"/>
  <c r="F263" i="4" s="1"/>
  <c r="F272" i="4"/>
  <c r="F271" i="4"/>
  <c r="F270" i="4"/>
  <c r="F269" i="4"/>
  <c r="E268" i="4"/>
  <c r="F268" i="4" s="1"/>
  <c r="D268" i="4"/>
  <c r="F267" i="4"/>
  <c r="F266" i="4"/>
  <c r="F265" i="4"/>
  <c r="E264" i="4"/>
  <c r="E263" i="4" s="1"/>
  <c r="D264" i="4"/>
  <c r="F264" i="4" s="1"/>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D202" i="4"/>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F139" i="4"/>
  <c r="E139" i="4"/>
  <c r="D139" i="4"/>
  <c r="F138" i="4"/>
  <c r="F137" i="4"/>
  <c r="F136" i="4"/>
  <c r="F135" i="4"/>
  <c r="E134" i="4"/>
  <c r="E133" i="4" s="1"/>
  <c r="D134" i="4"/>
  <c r="F134" i="4" s="1"/>
  <c r="F132" i="4"/>
  <c r="F131" i="4"/>
  <c r="F130" i="4"/>
  <c r="F129" i="4"/>
  <c r="E128" i="4"/>
  <c r="F128" i="4" s="1"/>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F71" i="4"/>
  <c r="E71" i="4"/>
  <c r="D71" i="4"/>
  <c r="F70" i="4"/>
  <c r="F69" i="4"/>
  <c r="E68" i="4"/>
  <c r="D68" i="4"/>
  <c r="F67" i="4"/>
  <c r="F66" i="4"/>
  <c r="E65" i="4"/>
  <c r="D65" i="4"/>
  <c r="F65" i="4" s="1"/>
  <c r="F64" i="4"/>
  <c r="F63" i="4"/>
  <c r="E62" i="4"/>
  <c r="D62" i="4"/>
  <c r="F61" i="4"/>
  <c r="F60" i="4"/>
  <c r="F59" i="4"/>
  <c r="E59" i="4"/>
  <c r="D59" i="4"/>
  <c r="F58" i="4"/>
  <c r="F57" i="4"/>
  <c r="F56" i="4"/>
  <c r="F55" i="4"/>
  <c r="E54" i="4"/>
  <c r="D54" i="4"/>
  <c r="F53" i="4"/>
  <c r="F52" i="4"/>
  <c r="F51" i="4"/>
  <c r="E51" i="4"/>
  <c r="E50" i="4" s="1"/>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F8" i="4" s="1"/>
  <c r="D8" i="4"/>
  <c r="G36" i="3"/>
  <c r="B36"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C1575" i="1"/>
  <c r="H1575" i="1" s="1"/>
  <c r="C1574" i="1"/>
  <c r="H1574" i="1" s="1"/>
  <c r="C1573" i="1"/>
  <c r="G1573" i="1" s="1"/>
  <c r="C1572" i="1"/>
  <c r="G1572" i="1" s="1"/>
  <c r="C1571" i="1"/>
  <c r="G1571" i="1" s="1"/>
  <c r="G1570" i="1"/>
  <c r="C1570" i="1"/>
  <c r="H1570" i="1" s="1"/>
  <c r="C1569" i="1"/>
  <c r="C1568" i="1"/>
  <c r="H1568" i="1" s="1"/>
  <c r="C1567" i="1"/>
  <c r="H1567" i="1" s="1"/>
  <c r="C1566" i="1"/>
  <c r="H1566" i="1" s="1"/>
  <c r="H1565" i="1"/>
  <c r="C1565" i="1"/>
  <c r="G1565" i="1" s="1"/>
  <c r="C1564" i="1"/>
  <c r="H1564" i="1" s="1"/>
  <c r="C1563" i="1"/>
  <c r="H1563" i="1" s="1"/>
  <c r="C1562" i="1"/>
  <c r="H1562" i="1" s="1"/>
  <c r="C1561" i="1"/>
  <c r="H1560" i="1"/>
  <c r="G1560" i="1"/>
  <c r="C1560" i="1"/>
  <c r="C1559" i="1"/>
  <c r="H1559" i="1" s="1"/>
  <c r="C1558" i="1"/>
  <c r="H1558" i="1" s="1"/>
  <c r="C1557" i="1"/>
  <c r="G1557" i="1" s="1"/>
  <c r="C1556" i="1"/>
  <c r="H1556" i="1" s="1"/>
  <c r="C1554" i="1"/>
  <c r="H1554" i="1" s="1"/>
  <c r="C1553" i="1"/>
  <c r="H1552" i="1"/>
  <c r="G1552" i="1"/>
  <c r="C1552" i="1"/>
  <c r="G1551" i="1"/>
  <c r="C1551" i="1"/>
  <c r="H1551" i="1" s="1"/>
  <c r="C1550" i="1"/>
  <c r="C1549" i="1"/>
  <c r="G1549" i="1" s="1"/>
  <c r="C1548" i="1"/>
  <c r="H1548" i="1" s="1"/>
  <c r="C1547" i="1"/>
  <c r="C1546" i="1"/>
  <c r="C1544" i="1"/>
  <c r="H1544" i="1" s="1"/>
  <c r="C1543" i="1"/>
  <c r="H1543" i="1" s="1"/>
  <c r="C1542" i="1"/>
  <c r="H1542" i="1" s="1"/>
  <c r="C1541" i="1"/>
  <c r="G1541" i="1" s="1"/>
  <c r="G1540" i="1"/>
  <c r="C1540" i="1"/>
  <c r="H1540" i="1" s="1"/>
  <c r="C1539" i="1"/>
  <c r="C1538" i="1"/>
  <c r="H1538" i="1" s="1"/>
  <c r="C1537" i="1"/>
  <c r="C1536" i="1"/>
  <c r="G1536" i="1" s="1"/>
  <c r="C1534" i="1"/>
  <c r="H1534" i="1" s="1"/>
  <c r="C1533" i="1"/>
  <c r="G1533" i="1" s="1"/>
  <c r="H1532" i="1"/>
  <c r="C1532" i="1"/>
  <c r="G1532" i="1" s="1"/>
  <c r="H1531" i="1"/>
  <c r="C1531" i="1"/>
  <c r="G1531" i="1" s="1"/>
  <c r="C1530" i="1"/>
  <c r="H1530" i="1" s="1"/>
  <c r="C1529" i="1"/>
  <c r="C1528" i="1"/>
  <c r="H1528" i="1" s="1"/>
  <c r="G1527" i="1"/>
  <c r="C1527" i="1"/>
  <c r="H1527" i="1" s="1"/>
  <c r="C1526" i="1"/>
  <c r="C1525" i="1"/>
  <c r="C1523" i="1"/>
  <c r="H1523" i="1" s="1"/>
  <c r="C1522" i="1"/>
  <c r="C1521" i="1"/>
  <c r="H1520" i="1"/>
  <c r="C1520" i="1"/>
  <c r="G1520" i="1" s="1"/>
  <c r="C1519" i="1"/>
  <c r="H1519" i="1" s="1"/>
  <c r="G1516" i="1"/>
  <c r="C1516" i="1"/>
  <c r="H1516" i="1" s="1"/>
  <c r="C1515" i="1"/>
  <c r="H1515" i="1" s="1"/>
  <c r="C1514" i="1"/>
  <c r="C1513" i="1"/>
  <c r="H1512" i="1"/>
  <c r="C1512" i="1"/>
  <c r="G1512" i="1" s="1"/>
  <c r="C1510" i="1"/>
  <c r="H1510" i="1" s="1"/>
  <c r="C1509" i="1"/>
  <c r="G1509" i="1" s="1"/>
  <c r="H1508" i="1"/>
  <c r="C1508" i="1"/>
  <c r="G1508" i="1" s="1"/>
  <c r="G1507" i="1"/>
  <c r="C1507" i="1"/>
  <c r="H1507" i="1" s="1"/>
  <c r="G1506" i="1"/>
  <c r="C1506" i="1"/>
  <c r="H1506" i="1" s="1"/>
  <c r="C1505" i="1"/>
  <c r="H1504" i="1"/>
  <c r="C1504" i="1"/>
  <c r="G1504" i="1" s="1"/>
  <c r="C1503" i="1"/>
  <c r="H1503" i="1" s="1"/>
  <c r="C1502" i="1"/>
  <c r="H1502" i="1" s="1"/>
  <c r="C1501" i="1"/>
  <c r="G1501" i="1" s="1"/>
  <c r="C1500" i="1"/>
  <c r="H1500" i="1" s="1"/>
  <c r="C1498" i="1"/>
  <c r="H1498" i="1" s="1"/>
  <c r="C1497" i="1"/>
  <c r="H1496" i="1"/>
  <c r="C1496" i="1"/>
  <c r="G1496" i="1" s="1"/>
  <c r="C1495" i="1"/>
  <c r="H1495" i="1" s="1"/>
  <c r="C1494" i="1"/>
  <c r="H1494" i="1" s="1"/>
  <c r="C1493" i="1"/>
  <c r="G1493" i="1" s="1"/>
  <c r="G1492" i="1"/>
  <c r="C1492" i="1"/>
  <c r="H1492" i="1" s="1"/>
  <c r="C1491" i="1"/>
  <c r="H1491" i="1" s="1"/>
  <c r="C1490" i="1"/>
  <c r="H1490" i="1" s="1"/>
  <c r="C1489" i="1"/>
  <c r="C1488" i="1"/>
  <c r="H1488" i="1" s="1"/>
  <c r="G1487" i="1"/>
  <c r="C1487" i="1"/>
  <c r="H1487" i="1" s="1"/>
  <c r="C1486" i="1"/>
  <c r="C1485" i="1"/>
  <c r="G1485" i="1" s="1"/>
  <c r="H1484" i="1"/>
  <c r="G1484" i="1"/>
  <c r="C1484" i="1"/>
  <c r="C1483" i="1"/>
  <c r="G1483" i="1" s="1"/>
  <c r="C1482" i="1"/>
  <c r="H1482" i="1" s="1"/>
  <c r="C1480" i="1"/>
  <c r="H1480" i="1" s="1"/>
  <c r="J1479" i="1"/>
  <c r="D1479" i="1"/>
  <c r="C1479" i="1"/>
  <c r="J1478" i="1"/>
  <c r="H1478" i="1"/>
  <c r="G1478" i="1"/>
  <c r="I1478" i="1" s="1"/>
  <c r="D1478" i="1"/>
  <c r="C1478" i="1"/>
  <c r="J1477" i="1"/>
  <c r="D1477" i="1"/>
  <c r="C1477" i="1"/>
  <c r="H1476" i="1"/>
  <c r="G1476" i="1"/>
  <c r="D1476" i="1"/>
  <c r="C1476" i="1"/>
  <c r="J1476" i="1" s="1"/>
  <c r="H1475" i="1"/>
  <c r="G1475" i="1"/>
  <c r="D1475" i="1"/>
  <c r="C1475" i="1"/>
  <c r="D1474" i="1"/>
  <c r="H1474" i="1" s="1"/>
  <c r="C1474" i="1"/>
  <c r="G1473" i="1"/>
  <c r="I1473" i="1" s="1"/>
  <c r="D1473" i="1"/>
  <c r="H1473" i="1" s="1"/>
  <c r="C1473" i="1"/>
  <c r="D1472" i="1"/>
  <c r="J1472" i="1" s="1"/>
  <c r="C1472" i="1"/>
  <c r="J1471" i="1"/>
  <c r="H1471" i="1"/>
  <c r="G1471" i="1"/>
  <c r="I1471" i="1" s="1"/>
  <c r="D1471" i="1"/>
  <c r="C1471" i="1"/>
  <c r="H1470" i="1"/>
  <c r="G1470" i="1"/>
  <c r="D1470" i="1"/>
  <c r="C1470" i="1"/>
  <c r="H1469" i="1"/>
  <c r="G1469" i="1"/>
  <c r="D1469" i="1"/>
  <c r="C1469" i="1"/>
  <c r="D1468" i="1"/>
  <c r="C1468" i="1"/>
  <c r="D1467" i="1"/>
  <c r="H1467" i="1" s="1"/>
  <c r="C1467" i="1"/>
  <c r="D1466" i="1"/>
  <c r="C1466" i="1"/>
  <c r="J1466" i="1" s="1"/>
  <c r="J1465" i="1"/>
  <c r="H1465" i="1"/>
  <c r="G1465" i="1"/>
  <c r="I1465" i="1" s="1"/>
  <c r="D1465" i="1"/>
  <c r="C1465" i="1"/>
  <c r="D1464" i="1"/>
  <c r="C1464" i="1"/>
  <c r="H1464" i="1" s="1"/>
  <c r="D1463" i="1"/>
  <c r="G1463" i="1" s="1"/>
  <c r="C1463" i="1"/>
  <c r="D1462" i="1"/>
  <c r="C1462" i="1"/>
  <c r="D1461" i="1"/>
  <c r="C1461" i="1"/>
  <c r="G1461" i="1" s="1"/>
  <c r="D1460" i="1"/>
  <c r="C1460" i="1"/>
  <c r="J1460" i="1" s="1"/>
  <c r="J1459" i="1"/>
  <c r="D1459" i="1"/>
  <c r="C1459" i="1"/>
  <c r="J1458" i="1"/>
  <c r="H1458" i="1"/>
  <c r="G1458" i="1"/>
  <c r="I1458" i="1" s="1"/>
  <c r="D1458" i="1"/>
  <c r="C1458" i="1"/>
  <c r="J1457" i="1"/>
  <c r="H1457" i="1"/>
  <c r="I1457" i="1" s="1"/>
  <c r="D1457" i="1"/>
  <c r="C1457" i="1"/>
  <c r="G1457" i="1" s="1"/>
  <c r="D1456" i="1"/>
  <c r="C1456" i="1"/>
  <c r="J1455" i="1"/>
  <c r="D1455" i="1"/>
  <c r="C1455" i="1"/>
  <c r="D1454" i="1"/>
  <c r="C1454" i="1"/>
  <c r="D1453" i="1"/>
  <c r="C1453" i="1"/>
  <c r="J1452" i="1"/>
  <c r="H1452" i="1"/>
  <c r="G1452" i="1"/>
  <c r="I1452" i="1" s="1"/>
  <c r="D1452" i="1"/>
  <c r="C1452" i="1"/>
  <c r="J1451" i="1"/>
  <c r="D1451" i="1"/>
  <c r="H1451" i="1" s="1"/>
  <c r="C1451" i="1"/>
  <c r="D1450" i="1"/>
  <c r="H1450" i="1" s="1"/>
  <c r="C1450" i="1"/>
  <c r="D1449" i="1"/>
  <c r="J1449" i="1" s="1"/>
  <c r="C1449" i="1"/>
  <c r="J1448" i="1"/>
  <c r="H1448" i="1"/>
  <c r="G1448" i="1"/>
  <c r="D1448" i="1"/>
  <c r="C1448" i="1"/>
  <c r="D1447" i="1"/>
  <c r="C1447" i="1"/>
  <c r="H1446" i="1"/>
  <c r="G1446" i="1"/>
  <c r="D1446" i="1"/>
  <c r="C1446" i="1"/>
  <c r="D1445" i="1"/>
  <c r="C1445" i="1"/>
  <c r="J1444" i="1"/>
  <c r="I1444" i="1"/>
  <c r="G1444" i="1"/>
  <c r="D1444" i="1"/>
  <c r="H1444" i="1" s="1"/>
  <c r="C1444" i="1"/>
  <c r="D1443" i="1"/>
  <c r="C1443" i="1"/>
  <c r="J1442" i="1"/>
  <c r="D1442" i="1"/>
  <c r="G1442" i="1" s="1"/>
  <c r="C1442" i="1"/>
  <c r="D1441" i="1"/>
  <c r="C1441" i="1"/>
  <c r="J1440" i="1"/>
  <c r="G1440" i="1"/>
  <c r="I1440" i="1" s="1"/>
  <c r="D1440" i="1"/>
  <c r="H1440" i="1" s="1"/>
  <c r="C1440" i="1"/>
  <c r="D1439" i="1"/>
  <c r="C1439" i="1"/>
  <c r="J1439" i="1" s="1"/>
  <c r="H1438" i="1"/>
  <c r="D1438" i="1"/>
  <c r="C1438" i="1"/>
  <c r="G1438" i="1" s="1"/>
  <c r="C1437" i="1"/>
  <c r="C1436" i="1"/>
  <c r="H1434" i="1"/>
  <c r="D1434" i="1"/>
  <c r="C1434" i="1"/>
  <c r="G1434" i="1" s="1"/>
  <c r="H1433" i="1"/>
  <c r="G1433" i="1"/>
  <c r="D1433" i="1"/>
  <c r="C1433" i="1"/>
  <c r="D1432" i="1"/>
  <c r="C1432" i="1"/>
  <c r="H1431" i="1"/>
  <c r="D1431" i="1"/>
  <c r="C1431" i="1"/>
  <c r="G1431" i="1" s="1"/>
  <c r="D1430" i="1"/>
  <c r="C1430" i="1"/>
  <c r="H1429" i="1"/>
  <c r="G1429" i="1"/>
  <c r="D1429" i="1"/>
  <c r="C1429" i="1"/>
  <c r="H1428" i="1"/>
  <c r="D1428" i="1"/>
  <c r="C1428" i="1"/>
  <c r="G1428" i="1" s="1"/>
  <c r="G1427" i="1"/>
  <c r="D1427" i="1"/>
  <c r="C1427" i="1"/>
  <c r="H1427" i="1" s="1"/>
  <c r="H1426" i="1"/>
  <c r="D1426" i="1"/>
  <c r="C1426" i="1"/>
  <c r="G1426" i="1" s="1"/>
  <c r="D1425" i="1"/>
  <c r="C1425" i="1"/>
  <c r="H1424" i="1"/>
  <c r="D1424" i="1"/>
  <c r="C1424" i="1"/>
  <c r="G1424" i="1" s="1"/>
  <c r="D1423" i="1"/>
  <c r="D1422" i="1"/>
  <c r="C1422" i="1"/>
  <c r="H1421" i="1"/>
  <c r="D1421" i="1"/>
  <c r="C1421" i="1"/>
  <c r="G1421" i="1" s="1"/>
  <c r="D1420" i="1"/>
  <c r="C1420" i="1"/>
  <c r="G1420" i="1" s="1"/>
  <c r="H1419" i="1"/>
  <c r="G1419" i="1"/>
  <c r="D1419" i="1"/>
  <c r="C1419" i="1"/>
  <c r="H1418" i="1"/>
  <c r="D1418" i="1"/>
  <c r="C1418" i="1"/>
  <c r="G1418" i="1" s="1"/>
  <c r="H1417" i="1"/>
  <c r="G1417" i="1"/>
  <c r="D1417" i="1"/>
  <c r="C1417" i="1"/>
  <c r="D1416" i="1"/>
  <c r="C1416" i="1"/>
  <c r="D1415" i="1"/>
  <c r="C1415" i="1"/>
  <c r="H1415" i="1" s="1"/>
  <c r="D1414" i="1"/>
  <c r="C1414" i="1"/>
  <c r="H1413" i="1"/>
  <c r="G1413" i="1"/>
  <c r="D1413" i="1"/>
  <c r="C1413" i="1"/>
  <c r="D1412" i="1"/>
  <c r="C1412" i="1"/>
  <c r="D1411" i="1"/>
  <c r="C1411" i="1"/>
  <c r="G1411" i="1" s="1"/>
  <c r="D1410" i="1"/>
  <c r="C1410" i="1"/>
  <c r="G1410" i="1" s="1"/>
  <c r="C1409" i="1"/>
  <c r="C1408" i="1"/>
  <c r="D1407" i="1"/>
  <c r="G1407" i="1" s="1"/>
  <c r="C1407" i="1"/>
  <c r="H1407" i="1" s="1"/>
  <c r="H1406" i="1"/>
  <c r="D1406" i="1"/>
  <c r="C1406" i="1"/>
  <c r="G1406" i="1" s="1"/>
  <c r="D1405" i="1"/>
  <c r="C1405" i="1"/>
  <c r="H1404" i="1"/>
  <c r="D1404" i="1"/>
  <c r="C1404" i="1"/>
  <c r="G1404" i="1" s="1"/>
  <c r="D1403" i="1"/>
  <c r="C1403" i="1"/>
  <c r="H1402" i="1"/>
  <c r="D1402" i="1"/>
  <c r="C1402" i="1"/>
  <c r="G1402" i="1" s="1"/>
  <c r="D1401" i="1"/>
  <c r="C1401" i="1"/>
  <c r="H1401" i="1" s="1"/>
  <c r="H1400" i="1"/>
  <c r="D1400" i="1"/>
  <c r="C1400" i="1"/>
  <c r="G1400" i="1" s="1"/>
  <c r="H1399" i="1"/>
  <c r="D1399" i="1"/>
  <c r="C1399" i="1"/>
  <c r="G1399" i="1" s="1"/>
  <c r="D1398" i="1"/>
  <c r="C1398" i="1"/>
  <c r="H1397" i="1"/>
  <c r="G1397" i="1"/>
  <c r="D1397" i="1"/>
  <c r="C1397" i="1"/>
  <c r="D1396" i="1"/>
  <c r="C1396" i="1"/>
  <c r="H1395" i="1"/>
  <c r="G1395" i="1"/>
  <c r="D1395" i="1"/>
  <c r="C1395" i="1"/>
  <c r="D1394" i="1"/>
  <c r="C1394" i="1"/>
  <c r="G1394" i="1" s="1"/>
  <c r="H1393" i="1"/>
  <c r="G1393" i="1"/>
  <c r="D1393" i="1"/>
  <c r="C1393" i="1"/>
  <c r="D1392" i="1"/>
  <c r="C1392" i="1"/>
  <c r="G1392" i="1" s="1"/>
  <c r="D1391" i="1"/>
  <c r="G1391" i="1" s="1"/>
  <c r="C1391" i="1"/>
  <c r="H1391" i="1" s="1"/>
  <c r="H1390" i="1"/>
  <c r="D1390" i="1"/>
  <c r="C1390" i="1"/>
  <c r="G1390" i="1" s="1"/>
  <c r="D1389" i="1"/>
  <c r="C1389" i="1"/>
  <c r="H1388" i="1"/>
  <c r="D1388" i="1"/>
  <c r="C1388" i="1"/>
  <c r="D1387" i="1"/>
  <c r="C1387" i="1"/>
  <c r="H1386" i="1"/>
  <c r="D1386" i="1"/>
  <c r="C1386" i="1"/>
  <c r="D1385" i="1"/>
  <c r="C1385" i="1"/>
  <c r="H1385" i="1" s="1"/>
  <c r="H1384" i="1"/>
  <c r="D1384" i="1"/>
  <c r="C1384" i="1"/>
  <c r="H1383" i="1"/>
  <c r="D1383" i="1"/>
  <c r="C1383" i="1"/>
  <c r="G1383" i="1" s="1"/>
  <c r="D1382" i="1"/>
  <c r="C1382" i="1"/>
  <c r="H1381" i="1"/>
  <c r="G1381" i="1"/>
  <c r="D1381" i="1"/>
  <c r="C1381" i="1"/>
  <c r="D1380" i="1"/>
  <c r="C1380" i="1"/>
  <c r="H1379" i="1"/>
  <c r="G1379" i="1"/>
  <c r="D1379" i="1"/>
  <c r="C1379" i="1"/>
  <c r="D1378" i="1"/>
  <c r="C1378" i="1"/>
  <c r="G1378" i="1" s="1"/>
  <c r="H1377" i="1"/>
  <c r="G1377" i="1"/>
  <c r="D1377" i="1"/>
  <c r="C1377" i="1"/>
  <c r="D1376" i="1"/>
  <c r="C1376" i="1"/>
  <c r="D1375" i="1"/>
  <c r="G1375" i="1" s="1"/>
  <c r="C1375" i="1"/>
  <c r="H1375" i="1" s="1"/>
  <c r="H1374" i="1"/>
  <c r="D1374" i="1"/>
  <c r="C1374" i="1"/>
  <c r="G1374" i="1" s="1"/>
  <c r="D1373" i="1"/>
  <c r="C1373" i="1"/>
  <c r="H1372" i="1"/>
  <c r="D1372" i="1"/>
  <c r="C1372" i="1"/>
  <c r="D1371" i="1"/>
  <c r="C1371" i="1"/>
  <c r="H1370" i="1"/>
  <c r="D1370" i="1"/>
  <c r="C1370" i="1"/>
  <c r="D1369" i="1"/>
  <c r="C1369" i="1"/>
  <c r="H1369" i="1" s="1"/>
  <c r="H1368" i="1"/>
  <c r="D1368" i="1"/>
  <c r="C1368" i="1"/>
  <c r="H1367" i="1"/>
  <c r="D1367" i="1"/>
  <c r="C1367" i="1"/>
  <c r="G1367" i="1" s="1"/>
  <c r="D1366" i="1"/>
  <c r="C1366" i="1"/>
  <c r="H1365" i="1"/>
  <c r="G1365" i="1"/>
  <c r="D1365" i="1"/>
  <c r="C1365" i="1"/>
  <c r="D1364" i="1"/>
  <c r="C1364" i="1"/>
  <c r="H1363" i="1"/>
  <c r="G1363" i="1"/>
  <c r="D1363" i="1"/>
  <c r="C1363" i="1"/>
  <c r="D1362" i="1"/>
  <c r="C1362" i="1"/>
  <c r="G1362" i="1" s="1"/>
  <c r="H1361" i="1"/>
  <c r="G1361" i="1"/>
  <c r="D1361" i="1"/>
  <c r="C1361" i="1"/>
  <c r="D1360" i="1"/>
  <c r="C1360" i="1"/>
  <c r="D1359" i="1"/>
  <c r="C1359" i="1"/>
  <c r="H1358" i="1"/>
  <c r="D1358" i="1"/>
  <c r="C1358" i="1"/>
  <c r="G1358" i="1" s="1"/>
  <c r="D1357" i="1"/>
  <c r="C1357" i="1"/>
  <c r="H1356" i="1"/>
  <c r="D1356" i="1"/>
  <c r="C1356" i="1"/>
  <c r="D1355" i="1"/>
  <c r="C1355" i="1"/>
  <c r="D1354" i="1"/>
  <c r="H1354" i="1" s="1"/>
  <c r="C1354" i="1"/>
  <c r="D1353" i="1"/>
  <c r="C1353" i="1"/>
  <c r="H1353" i="1" s="1"/>
  <c r="H1352" i="1"/>
  <c r="D1352" i="1"/>
  <c r="C1352" i="1"/>
  <c r="H1351" i="1"/>
  <c r="D1351" i="1"/>
  <c r="C1351" i="1"/>
  <c r="G1351" i="1" s="1"/>
  <c r="D1350" i="1"/>
  <c r="C1350" i="1"/>
  <c r="H1349" i="1"/>
  <c r="G1349" i="1"/>
  <c r="D1349" i="1"/>
  <c r="C1349" i="1"/>
  <c r="D1348" i="1"/>
  <c r="C1348" i="1"/>
  <c r="H1347" i="1"/>
  <c r="G1347" i="1"/>
  <c r="D1347" i="1"/>
  <c r="C1347" i="1"/>
  <c r="D1346" i="1"/>
  <c r="C1346" i="1"/>
  <c r="G1346" i="1" s="1"/>
  <c r="H1345" i="1"/>
  <c r="D1345" i="1"/>
  <c r="G1345" i="1" s="1"/>
  <c r="C1345" i="1"/>
  <c r="D1344" i="1"/>
  <c r="C1344" i="1"/>
  <c r="D1343" i="1"/>
  <c r="C1343" i="1"/>
  <c r="H1343" i="1" s="1"/>
  <c r="H1342" i="1"/>
  <c r="D1342" i="1"/>
  <c r="C1342" i="1"/>
  <c r="G1342" i="1" s="1"/>
  <c r="D1341" i="1"/>
  <c r="C1341" i="1"/>
  <c r="H1340" i="1"/>
  <c r="D1340" i="1"/>
  <c r="C1340" i="1"/>
  <c r="D1339" i="1"/>
  <c r="C1339" i="1"/>
  <c r="H1338" i="1"/>
  <c r="D1338" i="1"/>
  <c r="C1338" i="1"/>
  <c r="D1337" i="1"/>
  <c r="C1337" i="1"/>
  <c r="H1337" i="1" s="1"/>
  <c r="H1336" i="1"/>
  <c r="D1336" i="1"/>
  <c r="C1336" i="1"/>
  <c r="G1336" i="1" s="1"/>
  <c r="H1335" i="1"/>
  <c r="D1335" i="1"/>
  <c r="C1335" i="1"/>
  <c r="G1335" i="1" s="1"/>
  <c r="D1334" i="1"/>
  <c r="C1334" i="1"/>
  <c r="H1333" i="1"/>
  <c r="G1333" i="1"/>
  <c r="D1333" i="1"/>
  <c r="C1333" i="1"/>
  <c r="D1332" i="1"/>
  <c r="C1332" i="1"/>
  <c r="H1331" i="1"/>
  <c r="G1331" i="1"/>
  <c r="D1331" i="1"/>
  <c r="C1331" i="1"/>
  <c r="D1330" i="1"/>
  <c r="C1330" i="1"/>
  <c r="G1330" i="1" s="1"/>
  <c r="C1329" i="1"/>
  <c r="D1328" i="1"/>
  <c r="C1328" i="1"/>
  <c r="D1327" i="1"/>
  <c r="C1327" i="1"/>
  <c r="H1326" i="1"/>
  <c r="D1326" i="1"/>
  <c r="C1326" i="1"/>
  <c r="G1326" i="1" s="1"/>
  <c r="G1325" i="1"/>
  <c r="D1325" i="1"/>
  <c r="C1325" i="1"/>
  <c r="H1325" i="1" s="1"/>
  <c r="H1324" i="1"/>
  <c r="D1324" i="1"/>
  <c r="C1324" i="1"/>
  <c r="G1324" i="1" s="1"/>
  <c r="D1323" i="1"/>
  <c r="C1323" i="1"/>
  <c r="H1323" i="1" s="1"/>
  <c r="H1322" i="1"/>
  <c r="D1322" i="1"/>
  <c r="C1322" i="1"/>
  <c r="G1322" i="1" s="1"/>
  <c r="G1321" i="1"/>
  <c r="D1321" i="1"/>
  <c r="C1321" i="1"/>
  <c r="H1320" i="1"/>
  <c r="D1320" i="1"/>
  <c r="C1320" i="1"/>
  <c r="G1320" i="1" s="1"/>
  <c r="D1319" i="1"/>
  <c r="C1319" i="1"/>
  <c r="H1318" i="1"/>
  <c r="D1318" i="1"/>
  <c r="C1318" i="1"/>
  <c r="G1318" i="1" s="1"/>
  <c r="G1317" i="1"/>
  <c r="D1317" i="1"/>
  <c r="C1317" i="1"/>
  <c r="H1317" i="1" s="1"/>
  <c r="H1316" i="1"/>
  <c r="D1316" i="1"/>
  <c r="C1316" i="1"/>
  <c r="G1316" i="1" s="1"/>
  <c r="D1315" i="1"/>
  <c r="C1315" i="1"/>
  <c r="H1315" i="1" s="1"/>
  <c r="H1314" i="1"/>
  <c r="D1314" i="1"/>
  <c r="C1314" i="1"/>
  <c r="G1314" i="1" s="1"/>
  <c r="G1313" i="1"/>
  <c r="D1313" i="1"/>
  <c r="C1313" i="1"/>
  <c r="H1312" i="1"/>
  <c r="D1312" i="1"/>
  <c r="C1312" i="1"/>
  <c r="G1312" i="1" s="1"/>
  <c r="D1311" i="1"/>
  <c r="C1311" i="1"/>
  <c r="H1310" i="1"/>
  <c r="D1310" i="1"/>
  <c r="C1310" i="1"/>
  <c r="G1310" i="1" s="1"/>
  <c r="G1309" i="1"/>
  <c r="D1309" i="1"/>
  <c r="C1309" i="1"/>
  <c r="H1309" i="1" s="1"/>
  <c r="H1308" i="1"/>
  <c r="D1308" i="1"/>
  <c r="C1308" i="1"/>
  <c r="G1308" i="1" s="1"/>
  <c r="D1307" i="1"/>
  <c r="C1307" i="1"/>
  <c r="H1307" i="1" s="1"/>
  <c r="H1306" i="1"/>
  <c r="D1306" i="1"/>
  <c r="C1306" i="1"/>
  <c r="G1306" i="1" s="1"/>
  <c r="G1305" i="1"/>
  <c r="D1305" i="1"/>
  <c r="C1305" i="1"/>
  <c r="H1304" i="1"/>
  <c r="D1304" i="1"/>
  <c r="C1304" i="1"/>
  <c r="G1304" i="1" s="1"/>
  <c r="D1303" i="1"/>
  <c r="C1303" i="1"/>
  <c r="H1302" i="1"/>
  <c r="D1302" i="1"/>
  <c r="C1302" i="1"/>
  <c r="G1302" i="1" s="1"/>
  <c r="G1301" i="1"/>
  <c r="D1301" i="1"/>
  <c r="C1301" i="1"/>
  <c r="H1301" i="1" s="1"/>
  <c r="H1300" i="1"/>
  <c r="D1300" i="1"/>
  <c r="C1300" i="1"/>
  <c r="G1300" i="1" s="1"/>
  <c r="C1299" i="1"/>
  <c r="H1298" i="1"/>
  <c r="D1298" i="1"/>
  <c r="C1298" i="1"/>
  <c r="G1298" i="1" s="1"/>
  <c r="G1297" i="1"/>
  <c r="D1297" i="1"/>
  <c r="C1297" i="1"/>
  <c r="H1296" i="1"/>
  <c r="D1296" i="1"/>
  <c r="C1296" i="1"/>
  <c r="G1296" i="1" s="1"/>
  <c r="D1295" i="1"/>
  <c r="C1295" i="1"/>
  <c r="H1294" i="1"/>
  <c r="D1294" i="1"/>
  <c r="C1294" i="1"/>
  <c r="G1294" i="1" s="1"/>
  <c r="G1293" i="1"/>
  <c r="D1293" i="1"/>
  <c r="C1293" i="1"/>
  <c r="H1293" i="1" s="1"/>
  <c r="H1292" i="1"/>
  <c r="D1292" i="1"/>
  <c r="C1292" i="1"/>
  <c r="G1292" i="1" s="1"/>
  <c r="D1291" i="1"/>
  <c r="C1291" i="1"/>
  <c r="H1291" i="1" s="1"/>
  <c r="H1290" i="1"/>
  <c r="D1290" i="1"/>
  <c r="C1290" i="1"/>
  <c r="G1290" i="1" s="1"/>
  <c r="G1289" i="1"/>
  <c r="D1289" i="1"/>
  <c r="C1289" i="1"/>
  <c r="H1288" i="1"/>
  <c r="D1288" i="1"/>
  <c r="C1288" i="1"/>
  <c r="G1288" i="1" s="1"/>
  <c r="D1287" i="1"/>
  <c r="C1287" i="1"/>
  <c r="H1286" i="1"/>
  <c r="D1286" i="1"/>
  <c r="C1286" i="1"/>
  <c r="G1286" i="1" s="1"/>
  <c r="G1285" i="1"/>
  <c r="D1285" i="1"/>
  <c r="C1285" i="1"/>
  <c r="H1285" i="1" s="1"/>
  <c r="D1284" i="1"/>
  <c r="H1284" i="1" s="1"/>
  <c r="C1284" i="1"/>
  <c r="D1283" i="1"/>
  <c r="C1283" i="1"/>
  <c r="H1283" i="1" s="1"/>
  <c r="D1282" i="1"/>
  <c r="H1282" i="1" s="1"/>
  <c r="C1282" i="1"/>
  <c r="G1282" i="1" s="1"/>
  <c r="G1281" i="1"/>
  <c r="D1281" i="1"/>
  <c r="C1281" i="1"/>
  <c r="D1280" i="1"/>
  <c r="H1280" i="1" s="1"/>
  <c r="C1280" i="1"/>
  <c r="D1279" i="1"/>
  <c r="H1279" i="1" s="1"/>
  <c r="C1279" i="1"/>
  <c r="D1278" i="1"/>
  <c r="C1278" i="1"/>
  <c r="G1278" i="1" s="1"/>
  <c r="D1277" i="1"/>
  <c r="C1277" i="1"/>
  <c r="H1276" i="1"/>
  <c r="D1276" i="1"/>
  <c r="C1276" i="1"/>
  <c r="G1276" i="1" s="1"/>
  <c r="D1275" i="1"/>
  <c r="C1275" i="1"/>
  <c r="H1274" i="1"/>
  <c r="D1274" i="1"/>
  <c r="C1274" i="1"/>
  <c r="G1273" i="1"/>
  <c r="D1273" i="1"/>
  <c r="C1273" i="1"/>
  <c r="H1273" i="1" s="1"/>
  <c r="D1272" i="1"/>
  <c r="H1272" i="1" s="1"/>
  <c r="C1272" i="1"/>
  <c r="D1271" i="1"/>
  <c r="G1271" i="1" s="1"/>
  <c r="C1271" i="1"/>
  <c r="H1271" i="1" s="1"/>
  <c r="D1270" i="1"/>
  <c r="C1270" i="1"/>
  <c r="D1269" i="1"/>
  <c r="C1269" i="1"/>
  <c r="H1269" i="1" s="1"/>
  <c r="D1268" i="1"/>
  <c r="C1268" i="1"/>
  <c r="H1267" i="1"/>
  <c r="G1267" i="1"/>
  <c r="D1267" i="1"/>
  <c r="C1267" i="1"/>
  <c r="D1266" i="1"/>
  <c r="C1266" i="1"/>
  <c r="G1266" i="1" s="1"/>
  <c r="D1265" i="1"/>
  <c r="C1265" i="1"/>
  <c r="G1265" i="1" s="1"/>
  <c r="D1264" i="1"/>
  <c r="C1264" i="1"/>
  <c r="D1263" i="1"/>
  <c r="C1263" i="1"/>
  <c r="D1262" i="1"/>
  <c r="C1262" i="1"/>
  <c r="D1261" i="1"/>
  <c r="C1261" i="1"/>
  <c r="H1260" i="1"/>
  <c r="D1260" i="1"/>
  <c r="C1260" i="1"/>
  <c r="G1260" i="1" s="1"/>
  <c r="D1259" i="1"/>
  <c r="C1259" i="1"/>
  <c r="H1258" i="1"/>
  <c r="D1258" i="1"/>
  <c r="C1258" i="1"/>
  <c r="G1257" i="1"/>
  <c r="D1257" i="1"/>
  <c r="C1257" i="1"/>
  <c r="H1257" i="1" s="1"/>
  <c r="D1256" i="1"/>
  <c r="H1256" i="1" s="1"/>
  <c r="C1256" i="1"/>
  <c r="D1255" i="1"/>
  <c r="G1255" i="1" s="1"/>
  <c r="C1255" i="1"/>
  <c r="H1255" i="1" s="1"/>
  <c r="D1254" i="1"/>
  <c r="C1254" i="1"/>
  <c r="D1253" i="1"/>
  <c r="C1253" i="1"/>
  <c r="H1253" i="1" s="1"/>
  <c r="D1252" i="1"/>
  <c r="C1252" i="1"/>
  <c r="H1251" i="1"/>
  <c r="G1251" i="1"/>
  <c r="D1251" i="1"/>
  <c r="C1251" i="1"/>
  <c r="H1250" i="1"/>
  <c r="D1250" i="1"/>
  <c r="C1250" i="1"/>
  <c r="G1250" i="1" s="1"/>
  <c r="H1249" i="1"/>
  <c r="G1249" i="1"/>
  <c r="D1249" i="1"/>
  <c r="C1249" i="1"/>
  <c r="D1248" i="1"/>
  <c r="H1248" i="1" s="1"/>
  <c r="C1248" i="1"/>
  <c r="D1247" i="1"/>
  <c r="C1247" i="1"/>
  <c r="G1247" i="1" s="1"/>
  <c r="D1246" i="1"/>
  <c r="C1246" i="1"/>
  <c r="G1246" i="1" s="1"/>
  <c r="D1245" i="1"/>
  <c r="C1245" i="1"/>
  <c r="H1244" i="1"/>
  <c r="D1244" i="1"/>
  <c r="C1244" i="1"/>
  <c r="G1244" i="1" s="1"/>
  <c r="D1243" i="1"/>
  <c r="C1243" i="1"/>
  <c r="H1242" i="1"/>
  <c r="D1242" i="1"/>
  <c r="C1242" i="1"/>
  <c r="D1241" i="1"/>
  <c r="C1241" i="1"/>
  <c r="H1241" i="1" s="1"/>
  <c r="D1240" i="1"/>
  <c r="C1240" i="1"/>
  <c r="D1239" i="1"/>
  <c r="G1239" i="1" s="1"/>
  <c r="C1239" i="1"/>
  <c r="H1239" i="1" s="1"/>
  <c r="D1238" i="1"/>
  <c r="C1238" i="1"/>
  <c r="D1237" i="1"/>
  <c r="C1237" i="1"/>
  <c r="H1237" i="1" s="1"/>
  <c r="D1236" i="1"/>
  <c r="C1236" i="1"/>
  <c r="H1235" i="1"/>
  <c r="G1235" i="1"/>
  <c r="D1235" i="1"/>
  <c r="C1235" i="1"/>
  <c r="H1234" i="1"/>
  <c r="D1234" i="1"/>
  <c r="C1234" i="1"/>
  <c r="G1234" i="1" s="1"/>
  <c r="H1233" i="1"/>
  <c r="G1233" i="1"/>
  <c r="D1233" i="1"/>
  <c r="C1233" i="1"/>
  <c r="D1232" i="1"/>
  <c r="H1232" i="1" s="1"/>
  <c r="C1232" i="1"/>
  <c r="D1231" i="1"/>
  <c r="H1231" i="1" s="1"/>
  <c r="C1231" i="1"/>
  <c r="D1230" i="1"/>
  <c r="C1230" i="1"/>
  <c r="G1230" i="1" s="1"/>
  <c r="D1229" i="1"/>
  <c r="C1229" i="1"/>
  <c r="D1228" i="1"/>
  <c r="C1228" i="1"/>
  <c r="D1227" i="1"/>
  <c r="C1227" i="1"/>
  <c r="D1226" i="1"/>
  <c r="C1226" i="1"/>
  <c r="H1226" i="1" s="1"/>
  <c r="D1225" i="1"/>
  <c r="C1225" i="1"/>
  <c r="H1224" i="1"/>
  <c r="G1224" i="1"/>
  <c r="D1224" i="1"/>
  <c r="C1224" i="1"/>
  <c r="D1223" i="1"/>
  <c r="C1223" i="1"/>
  <c r="D1221" i="1"/>
  <c r="C1221" i="1"/>
  <c r="H1220" i="1"/>
  <c r="G1220" i="1"/>
  <c r="D1220" i="1"/>
  <c r="C1220" i="1"/>
  <c r="D1219" i="1"/>
  <c r="C1219" i="1"/>
  <c r="H1218" i="1"/>
  <c r="G1218" i="1"/>
  <c r="D1218" i="1"/>
  <c r="C1218" i="1"/>
  <c r="D1217" i="1"/>
  <c r="C1217" i="1"/>
  <c r="H1216" i="1"/>
  <c r="G1216" i="1"/>
  <c r="D1216" i="1"/>
  <c r="C1216" i="1"/>
  <c r="D1215" i="1"/>
  <c r="C1215"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G1156" i="1"/>
  <c r="D1156" i="1"/>
  <c r="C1156" i="1"/>
  <c r="H1156" i="1" s="1"/>
  <c r="D1155" i="1"/>
  <c r="C1155"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D1124" i="1"/>
  <c r="C1124" i="1"/>
  <c r="H1124" i="1" s="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H1074" i="1"/>
  <c r="G1074" i="1"/>
  <c r="D1074" i="1"/>
  <c r="C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H1012" i="1"/>
  <c r="G1012" i="1"/>
  <c r="D1012" i="1"/>
  <c r="C1012" i="1"/>
  <c r="D1011" i="1"/>
  <c r="C1011"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D990" i="1"/>
  <c r="D989" i="1"/>
  <c r="C989" i="1"/>
  <c r="H988" i="1"/>
  <c r="G988" i="1"/>
  <c r="D988" i="1"/>
  <c r="C988" i="1"/>
  <c r="D987" i="1"/>
  <c r="C987" i="1"/>
  <c r="D986" i="1"/>
  <c r="C986" i="1"/>
  <c r="G986" i="1" s="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G957" i="1" s="1"/>
  <c r="H956" i="1"/>
  <c r="G956" i="1"/>
  <c r="D956" i="1"/>
  <c r="C956" i="1"/>
  <c r="H955" i="1"/>
  <c r="D955" i="1"/>
  <c r="C955" i="1"/>
  <c r="G955" i="1" s="1"/>
  <c r="H954" i="1"/>
  <c r="G954" i="1"/>
  <c r="D954" i="1"/>
  <c r="C954" i="1"/>
  <c r="D953" i="1"/>
  <c r="C953" i="1"/>
  <c r="G953" i="1" s="1"/>
  <c r="H952" i="1"/>
  <c r="G952" i="1"/>
  <c r="D952" i="1"/>
  <c r="C952" i="1"/>
  <c r="D951" i="1"/>
  <c r="C951" i="1"/>
  <c r="G951" i="1" s="1"/>
  <c r="H950" i="1"/>
  <c r="G950" i="1"/>
  <c r="D950" i="1"/>
  <c r="C950" i="1"/>
  <c r="H949" i="1"/>
  <c r="D949" i="1"/>
  <c r="C949" i="1"/>
  <c r="H948" i="1"/>
  <c r="G948" i="1"/>
  <c r="D948" i="1"/>
  <c r="C948" i="1"/>
  <c r="D947" i="1"/>
  <c r="H947" i="1" s="1"/>
  <c r="C947" i="1"/>
  <c r="H946" i="1"/>
  <c r="G946" i="1"/>
  <c r="D946" i="1"/>
  <c r="C946" i="1"/>
  <c r="D945" i="1"/>
  <c r="C945" i="1"/>
  <c r="H944" i="1"/>
  <c r="G944" i="1"/>
  <c r="D944" i="1"/>
  <c r="C944" i="1"/>
  <c r="D943" i="1"/>
  <c r="C943" i="1"/>
  <c r="H942" i="1"/>
  <c r="G942" i="1"/>
  <c r="D942" i="1"/>
  <c r="C942" i="1"/>
  <c r="D941" i="1"/>
  <c r="C941" i="1"/>
  <c r="H940" i="1"/>
  <c r="G940" i="1"/>
  <c r="D940" i="1"/>
  <c r="C940" i="1"/>
  <c r="H939" i="1"/>
  <c r="D939" i="1"/>
  <c r="C939" i="1"/>
  <c r="G939" i="1" s="1"/>
  <c r="H938" i="1"/>
  <c r="G938" i="1"/>
  <c r="D938" i="1"/>
  <c r="C938" i="1"/>
  <c r="D937" i="1"/>
  <c r="C937" i="1"/>
  <c r="H937" i="1" s="1"/>
  <c r="H936" i="1"/>
  <c r="G936" i="1"/>
  <c r="D936" i="1"/>
  <c r="C936" i="1"/>
  <c r="D935" i="1"/>
  <c r="C935" i="1"/>
  <c r="G935" i="1" s="1"/>
  <c r="H934" i="1"/>
  <c r="G934" i="1"/>
  <c r="D934" i="1"/>
  <c r="C934" i="1"/>
  <c r="H933" i="1"/>
  <c r="D933" i="1"/>
  <c r="C933" i="1"/>
  <c r="H932" i="1"/>
  <c r="G932" i="1"/>
  <c r="D932" i="1"/>
  <c r="C932" i="1"/>
  <c r="D931" i="1"/>
  <c r="H931" i="1" s="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D760" i="1"/>
  <c r="H760" i="1" s="1"/>
  <c r="C760" i="1"/>
  <c r="D759" i="1"/>
  <c r="C759" i="1"/>
  <c r="H758" i="1"/>
  <c r="G758" i="1"/>
  <c r="D758" i="1"/>
  <c r="C758" i="1"/>
  <c r="D757" i="1"/>
  <c r="C757" i="1"/>
  <c r="H756" i="1"/>
  <c r="G756" i="1"/>
  <c r="D756" i="1"/>
  <c r="C756" i="1"/>
  <c r="D755" i="1"/>
  <c r="C755" i="1"/>
  <c r="H754" i="1"/>
  <c r="G754" i="1"/>
  <c r="D754" i="1"/>
  <c r="C754" i="1"/>
  <c r="D753" i="1"/>
  <c r="C753" i="1"/>
  <c r="H752" i="1"/>
  <c r="D752" i="1"/>
  <c r="G752" i="1" s="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D670" i="1"/>
  <c r="C670" i="1"/>
  <c r="H670" i="1" s="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D644" i="1"/>
  <c r="C644" i="1"/>
  <c r="H644" i="1" s="1"/>
  <c r="D643" i="1"/>
  <c r="C643" i="1"/>
  <c r="H642" i="1"/>
  <c r="D642" i="1"/>
  <c r="G642" i="1" s="1"/>
  <c r="C642" i="1"/>
  <c r="D641" i="1"/>
  <c r="C641" i="1"/>
  <c r="H632" i="1"/>
  <c r="G632" i="1"/>
  <c r="D632" i="1"/>
  <c r="C632" i="1"/>
  <c r="D631" i="1"/>
  <c r="C631"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G607" i="1" s="1"/>
  <c r="H606" i="1"/>
  <c r="G606" i="1"/>
  <c r="D606" i="1"/>
  <c r="C606" i="1"/>
  <c r="H605" i="1"/>
  <c r="D605" i="1"/>
  <c r="C605" i="1"/>
  <c r="G605" i="1" s="1"/>
  <c r="H604" i="1"/>
  <c r="G604" i="1"/>
  <c r="D604" i="1"/>
  <c r="C604" i="1"/>
  <c r="H603" i="1"/>
  <c r="D603" i="1"/>
  <c r="C603" i="1"/>
  <c r="G603" i="1" s="1"/>
  <c r="H602" i="1"/>
  <c r="G602" i="1"/>
  <c r="D602" i="1"/>
  <c r="C602" i="1"/>
  <c r="H601" i="1"/>
  <c r="D601" i="1"/>
  <c r="C601" i="1"/>
  <c r="G601" i="1" s="1"/>
  <c r="H600" i="1"/>
  <c r="G600" i="1"/>
  <c r="D600" i="1"/>
  <c r="C600" i="1"/>
  <c r="H599" i="1"/>
  <c r="D599" i="1"/>
  <c r="C599" i="1"/>
  <c r="G599" i="1" s="1"/>
  <c r="H598" i="1"/>
  <c r="G598" i="1"/>
  <c r="D598" i="1"/>
  <c r="C598" i="1"/>
  <c r="H597" i="1"/>
  <c r="D597" i="1"/>
  <c r="C597" i="1"/>
  <c r="G597" i="1" s="1"/>
  <c r="H596" i="1"/>
  <c r="G596" i="1"/>
  <c r="D596" i="1"/>
  <c r="C596" i="1"/>
  <c r="H595" i="1"/>
  <c r="D595" i="1"/>
  <c r="C595" i="1"/>
  <c r="G595" i="1" s="1"/>
  <c r="H594" i="1"/>
  <c r="G594" i="1"/>
  <c r="D594" i="1"/>
  <c r="C594" i="1"/>
  <c r="H593" i="1"/>
  <c r="D593" i="1"/>
  <c r="C593" i="1"/>
  <c r="G593" i="1" s="1"/>
  <c r="H592" i="1"/>
  <c r="G592" i="1"/>
  <c r="D592" i="1"/>
  <c r="C592" i="1"/>
  <c r="H591" i="1"/>
  <c r="D591" i="1"/>
  <c r="C591" i="1"/>
  <c r="G591" i="1" s="1"/>
  <c r="H590" i="1"/>
  <c r="G590" i="1"/>
  <c r="D590" i="1"/>
  <c r="C590" i="1"/>
  <c r="H589" i="1"/>
  <c r="D589" i="1"/>
  <c r="C589" i="1"/>
  <c r="G589" i="1" s="1"/>
  <c r="H588" i="1"/>
  <c r="G588" i="1"/>
  <c r="D588" i="1"/>
  <c r="C588" i="1"/>
  <c r="D587" i="1"/>
  <c r="H586" i="1"/>
  <c r="G586" i="1"/>
  <c r="D586" i="1"/>
  <c r="C586" i="1"/>
  <c r="H585" i="1"/>
  <c r="D585" i="1"/>
  <c r="C585" i="1"/>
  <c r="G585" i="1" s="1"/>
  <c r="H584" i="1"/>
  <c r="G584" i="1"/>
  <c r="D584" i="1"/>
  <c r="C584" i="1"/>
  <c r="H583" i="1"/>
  <c r="D583" i="1"/>
  <c r="C583" i="1"/>
  <c r="G583" i="1" s="1"/>
  <c r="H582" i="1"/>
  <c r="G582" i="1"/>
  <c r="D582" i="1"/>
  <c r="C582" i="1"/>
  <c r="H581" i="1"/>
  <c r="D581" i="1"/>
  <c r="C581" i="1"/>
  <c r="G581" i="1" s="1"/>
  <c r="H580" i="1"/>
  <c r="G580" i="1"/>
  <c r="D580" i="1"/>
  <c r="C580" i="1"/>
  <c r="H579" i="1"/>
  <c r="D579" i="1"/>
  <c r="C579" i="1"/>
  <c r="G579" i="1" s="1"/>
  <c r="H578" i="1"/>
  <c r="G578" i="1"/>
  <c r="D578" i="1"/>
  <c r="C578" i="1"/>
  <c r="H577" i="1"/>
  <c r="D577" i="1"/>
  <c r="C577" i="1"/>
  <c r="G577" i="1" s="1"/>
  <c r="H576" i="1"/>
  <c r="G576" i="1"/>
  <c r="D576" i="1"/>
  <c r="C576" i="1"/>
  <c r="H575" i="1"/>
  <c r="D575" i="1"/>
  <c r="C575" i="1"/>
  <c r="G575" i="1" s="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D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D490" i="1"/>
  <c r="H490" i="1" s="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G465" i="1"/>
  <c r="D465" i="1"/>
  <c r="C465" i="1"/>
  <c r="H465" i="1" s="1"/>
  <c r="H464" i="1"/>
  <c r="G464" i="1"/>
  <c r="D464" i="1"/>
  <c r="C464" i="1"/>
  <c r="G463" i="1"/>
  <c r="D463" i="1"/>
  <c r="C463" i="1"/>
  <c r="H463" i="1" s="1"/>
  <c r="H462" i="1"/>
  <c r="G462" i="1"/>
  <c r="D462" i="1"/>
  <c r="C462" i="1"/>
  <c r="G461" i="1"/>
  <c r="D461" i="1"/>
  <c r="C461" i="1"/>
  <c r="H461" i="1" s="1"/>
  <c r="H460" i="1"/>
  <c r="G460" i="1"/>
  <c r="D460" i="1"/>
  <c r="C460" i="1"/>
  <c r="G459" i="1"/>
  <c r="D459" i="1"/>
  <c r="C459" i="1"/>
  <c r="H459" i="1" s="1"/>
  <c r="H458" i="1"/>
  <c r="G458" i="1"/>
  <c r="D458" i="1"/>
  <c r="C458" i="1"/>
  <c r="G457" i="1"/>
  <c r="D457" i="1"/>
  <c r="C457" i="1"/>
  <c r="H457" i="1" s="1"/>
  <c r="H456" i="1"/>
  <c r="G456" i="1"/>
  <c r="D456" i="1"/>
  <c r="C456" i="1"/>
  <c r="G455" i="1"/>
  <c r="D455" i="1"/>
  <c r="C455" i="1"/>
  <c r="H455" i="1" s="1"/>
  <c r="H454" i="1"/>
  <c r="G454" i="1"/>
  <c r="D454" i="1"/>
  <c r="C454" i="1"/>
  <c r="H452" i="1"/>
  <c r="G452" i="1"/>
  <c r="D452" i="1"/>
  <c r="C452" i="1"/>
  <c r="G451" i="1"/>
  <c r="D451" i="1"/>
  <c r="C451" i="1"/>
  <c r="H451" i="1" s="1"/>
  <c r="H450" i="1"/>
  <c r="G450" i="1"/>
  <c r="D450" i="1"/>
  <c r="C450" i="1"/>
  <c r="G449" i="1"/>
  <c r="D449" i="1"/>
  <c r="C449" i="1"/>
  <c r="H449" i="1" s="1"/>
  <c r="H448" i="1"/>
  <c r="G448" i="1"/>
  <c r="D448" i="1"/>
  <c r="C448" i="1"/>
  <c r="G447" i="1"/>
  <c r="D447" i="1"/>
  <c r="C447" i="1"/>
  <c r="H447" i="1" s="1"/>
  <c r="H446" i="1"/>
  <c r="G446" i="1"/>
  <c r="D446" i="1"/>
  <c r="C446" i="1"/>
  <c r="G445" i="1"/>
  <c r="D445" i="1"/>
  <c r="C445" i="1"/>
  <c r="H445" i="1" s="1"/>
  <c r="H444" i="1"/>
  <c r="G444" i="1"/>
  <c r="D444" i="1"/>
  <c r="C444" i="1"/>
  <c r="G443" i="1"/>
  <c r="D443" i="1"/>
  <c r="C443" i="1"/>
  <c r="H443" i="1" s="1"/>
  <c r="H442" i="1"/>
  <c r="G442" i="1"/>
  <c r="D442" i="1"/>
  <c r="C442" i="1"/>
  <c r="G441" i="1"/>
  <c r="D441" i="1"/>
  <c r="C441" i="1"/>
  <c r="H441" i="1" s="1"/>
  <c r="H440" i="1"/>
  <c r="G440" i="1"/>
  <c r="D440" i="1"/>
  <c r="C440" i="1"/>
  <c r="G439" i="1"/>
  <c r="D439" i="1"/>
  <c r="C439" i="1"/>
  <c r="H439" i="1" s="1"/>
  <c r="H438" i="1"/>
  <c r="G438" i="1"/>
  <c r="D438" i="1"/>
  <c r="C438" i="1"/>
  <c r="D437" i="1"/>
  <c r="G437" i="1" s="1"/>
  <c r="C437" i="1"/>
  <c r="H437" i="1" s="1"/>
  <c r="H436" i="1"/>
  <c r="G436" i="1"/>
  <c r="D436" i="1"/>
  <c r="C436" i="1"/>
  <c r="D435" i="1"/>
  <c r="G435" i="1" s="1"/>
  <c r="C435" i="1"/>
  <c r="H435" i="1" s="1"/>
  <c r="H434" i="1"/>
  <c r="G434" i="1"/>
  <c r="D434" i="1"/>
  <c r="C434" i="1"/>
  <c r="G433" i="1"/>
  <c r="D433" i="1"/>
  <c r="C433" i="1"/>
  <c r="H433" i="1" s="1"/>
  <c r="H432" i="1"/>
  <c r="G432" i="1"/>
  <c r="D432" i="1"/>
  <c r="C432" i="1"/>
  <c r="G431" i="1"/>
  <c r="D431" i="1"/>
  <c r="C431" i="1"/>
  <c r="H430" i="1"/>
  <c r="G430" i="1"/>
  <c r="D430" i="1"/>
  <c r="C430" i="1"/>
  <c r="D429" i="1"/>
  <c r="G429" i="1" s="1"/>
  <c r="C429" i="1"/>
  <c r="H429" i="1" s="1"/>
  <c r="H428" i="1"/>
  <c r="G428" i="1"/>
  <c r="D428" i="1"/>
  <c r="C428" i="1"/>
  <c r="G427" i="1"/>
  <c r="D427" i="1"/>
  <c r="C427" i="1"/>
  <c r="H427" i="1" s="1"/>
  <c r="H426" i="1"/>
  <c r="G426" i="1"/>
  <c r="D426" i="1"/>
  <c r="C426" i="1"/>
  <c r="G425" i="1"/>
  <c r="D425" i="1"/>
  <c r="C425" i="1"/>
  <c r="H424" i="1"/>
  <c r="G424" i="1"/>
  <c r="D424" i="1"/>
  <c r="C424" i="1"/>
  <c r="D423" i="1"/>
  <c r="G423" i="1" s="1"/>
  <c r="C423" i="1"/>
  <c r="H422" i="1"/>
  <c r="G422" i="1"/>
  <c r="D422" i="1"/>
  <c r="C422" i="1"/>
  <c r="D421" i="1"/>
  <c r="G421" i="1" s="1"/>
  <c r="C421" i="1"/>
  <c r="H421" i="1" s="1"/>
  <c r="H420" i="1"/>
  <c r="G420" i="1"/>
  <c r="D420" i="1"/>
  <c r="C420" i="1"/>
  <c r="D419" i="1"/>
  <c r="G419" i="1" s="1"/>
  <c r="C419" i="1"/>
  <c r="H419" i="1" s="1"/>
  <c r="H418" i="1"/>
  <c r="G418" i="1"/>
  <c r="D418" i="1"/>
  <c r="C418" i="1"/>
  <c r="G417" i="1"/>
  <c r="D417" i="1"/>
  <c r="C417" i="1"/>
  <c r="H417" i="1" s="1"/>
  <c r="H416" i="1"/>
  <c r="G416" i="1"/>
  <c r="D416" i="1"/>
  <c r="C416" i="1"/>
  <c r="D415" i="1"/>
  <c r="G413" i="1"/>
  <c r="D413" i="1"/>
  <c r="C413" i="1"/>
  <c r="H413" i="1" s="1"/>
  <c r="D412" i="1"/>
  <c r="C412" i="1"/>
  <c r="D411" i="1"/>
  <c r="C411" i="1"/>
  <c r="H406" i="1"/>
  <c r="G406" i="1"/>
  <c r="D406" i="1"/>
  <c r="C406" i="1"/>
  <c r="D405" i="1"/>
  <c r="C405" i="1"/>
  <c r="H404" i="1"/>
  <c r="G404" i="1"/>
  <c r="D404" i="1"/>
  <c r="C404" i="1"/>
  <c r="G401" i="1"/>
  <c r="D401" i="1"/>
  <c r="C401" i="1"/>
  <c r="H400" i="1"/>
  <c r="G400" i="1"/>
  <c r="D400" i="1"/>
  <c r="C400" i="1"/>
  <c r="D399" i="1"/>
  <c r="G399" i="1" s="1"/>
  <c r="C399" i="1"/>
  <c r="D398" i="1"/>
  <c r="C398" i="1"/>
  <c r="D397" i="1"/>
  <c r="G397" i="1" s="1"/>
  <c r="C397" i="1"/>
  <c r="H397" i="1" s="1"/>
  <c r="G396" i="1"/>
  <c r="D396" i="1"/>
  <c r="C396" i="1"/>
  <c r="D395" i="1"/>
  <c r="G395" i="1" s="1"/>
  <c r="C395" i="1"/>
  <c r="D394" i="1"/>
  <c r="C394" i="1"/>
  <c r="D393" i="1"/>
  <c r="C393" i="1"/>
  <c r="G392" i="1"/>
  <c r="D392" i="1"/>
  <c r="C392" i="1"/>
  <c r="H392" i="1" s="1"/>
  <c r="D391" i="1"/>
  <c r="G391" i="1" s="1"/>
  <c r="C391" i="1"/>
  <c r="D390" i="1"/>
  <c r="C390" i="1"/>
  <c r="D389" i="1"/>
  <c r="C389" i="1"/>
  <c r="H389" i="1" s="1"/>
  <c r="G388" i="1"/>
  <c r="D388" i="1"/>
  <c r="C388" i="1"/>
  <c r="G387" i="1"/>
  <c r="D387" i="1"/>
  <c r="C387" i="1"/>
  <c r="D386" i="1"/>
  <c r="C386" i="1"/>
  <c r="D385" i="1"/>
  <c r="C385" i="1"/>
  <c r="G384" i="1"/>
  <c r="D384" i="1"/>
  <c r="C384" i="1"/>
  <c r="H384" i="1" s="1"/>
  <c r="D383" i="1"/>
  <c r="G383" i="1" s="1"/>
  <c r="C383" i="1"/>
  <c r="D382" i="1"/>
  <c r="C382" i="1"/>
  <c r="D381" i="1"/>
  <c r="C381" i="1"/>
  <c r="H381" i="1" s="1"/>
  <c r="G380" i="1"/>
  <c r="D380" i="1"/>
  <c r="C380" i="1"/>
  <c r="D379" i="1"/>
  <c r="G379" i="1" s="1"/>
  <c r="C379" i="1"/>
  <c r="D378" i="1"/>
  <c r="C378" i="1"/>
  <c r="D377" i="1"/>
  <c r="C377" i="1"/>
  <c r="G376" i="1"/>
  <c r="D376" i="1"/>
  <c r="C376" i="1"/>
  <c r="H376" i="1" s="1"/>
  <c r="D375" i="1"/>
  <c r="G375" i="1" s="1"/>
  <c r="C375" i="1"/>
  <c r="D374" i="1"/>
  <c r="C374" i="1"/>
  <c r="D373" i="1"/>
  <c r="C373" i="1"/>
  <c r="H373" i="1" s="1"/>
  <c r="G372" i="1"/>
  <c r="D372" i="1"/>
  <c r="C372" i="1"/>
  <c r="D371" i="1"/>
  <c r="G371" i="1" s="1"/>
  <c r="C371" i="1"/>
  <c r="D370" i="1"/>
  <c r="C370" i="1"/>
  <c r="D369" i="1"/>
  <c r="C369" i="1"/>
  <c r="G368" i="1"/>
  <c r="D368" i="1"/>
  <c r="C368" i="1"/>
  <c r="H368" i="1" s="1"/>
  <c r="D367" i="1"/>
  <c r="G367" i="1" s="1"/>
  <c r="C367" i="1"/>
  <c r="D366" i="1"/>
  <c r="C366" i="1"/>
  <c r="D365" i="1"/>
  <c r="C365" i="1"/>
  <c r="H365" i="1" s="1"/>
  <c r="G364" i="1"/>
  <c r="D364" i="1"/>
  <c r="C364" i="1"/>
  <c r="G363" i="1"/>
  <c r="D363" i="1"/>
  <c r="C363" i="1"/>
  <c r="D362" i="1"/>
  <c r="C362" i="1"/>
  <c r="D361" i="1"/>
  <c r="C361" i="1"/>
  <c r="G360" i="1"/>
  <c r="D360" i="1"/>
  <c r="C360" i="1"/>
  <c r="H360" i="1" s="1"/>
  <c r="D359" i="1"/>
  <c r="G359" i="1" s="1"/>
  <c r="C359" i="1"/>
  <c r="D357" i="1"/>
  <c r="C357" i="1"/>
  <c r="H357" i="1" s="1"/>
  <c r="G356" i="1"/>
  <c r="D356" i="1"/>
  <c r="C356" i="1"/>
  <c r="G355" i="1"/>
  <c r="D355" i="1"/>
  <c r="C355" i="1"/>
  <c r="D354" i="1"/>
  <c r="C354" i="1"/>
  <c r="D353" i="1"/>
  <c r="C353" i="1"/>
  <c r="G352" i="1"/>
  <c r="D352" i="1"/>
  <c r="C352" i="1"/>
  <c r="H352" i="1" s="1"/>
  <c r="D351" i="1"/>
  <c r="G351" i="1" s="1"/>
  <c r="C351" i="1"/>
  <c r="D350" i="1"/>
  <c r="C350" i="1"/>
  <c r="D349" i="1"/>
  <c r="C349" i="1"/>
  <c r="H349" i="1" s="1"/>
  <c r="G348" i="1"/>
  <c r="D348" i="1"/>
  <c r="C348" i="1"/>
  <c r="D347" i="1"/>
  <c r="G347" i="1" s="1"/>
  <c r="C347" i="1"/>
  <c r="D346" i="1"/>
  <c r="G344" i="1"/>
  <c r="D344" i="1"/>
  <c r="C344" i="1"/>
  <c r="H344" i="1" s="1"/>
  <c r="D343" i="1"/>
  <c r="G343" i="1" s="1"/>
  <c r="C343" i="1"/>
  <c r="D342" i="1"/>
  <c r="C342" i="1"/>
  <c r="D341" i="1"/>
  <c r="C341" i="1"/>
  <c r="H341" i="1" s="1"/>
  <c r="G340" i="1"/>
  <c r="D340" i="1"/>
  <c r="C340" i="1"/>
  <c r="G339" i="1"/>
  <c r="D339" i="1"/>
  <c r="C339" i="1"/>
  <c r="D338" i="1"/>
  <c r="C338" i="1"/>
  <c r="D337" i="1"/>
  <c r="C337" i="1"/>
  <c r="G336" i="1"/>
  <c r="D336" i="1"/>
  <c r="C336" i="1"/>
  <c r="H336" i="1" s="1"/>
  <c r="D335" i="1"/>
  <c r="G335" i="1" s="1"/>
  <c r="C335" i="1"/>
  <c r="D334" i="1"/>
  <c r="C334" i="1"/>
  <c r="D333" i="1"/>
  <c r="C333" i="1"/>
  <c r="H333" i="1" s="1"/>
  <c r="G332" i="1"/>
  <c r="D332" i="1"/>
  <c r="C332" i="1"/>
  <c r="G331" i="1"/>
  <c r="D331" i="1"/>
  <c r="C331" i="1"/>
  <c r="D330" i="1"/>
  <c r="C330" i="1"/>
  <c r="D329" i="1"/>
  <c r="C329" i="1"/>
  <c r="H328" i="1"/>
  <c r="D328" i="1"/>
  <c r="C328" i="1"/>
  <c r="G328" i="1" s="1"/>
  <c r="G327" i="1"/>
  <c r="D327" i="1"/>
  <c r="C327" i="1"/>
  <c r="H326" i="1"/>
  <c r="G326" i="1"/>
  <c r="D326" i="1"/>
  <c r="C326" i="1"/>
  <c r="D325" i="1"/>
  <c r="G325" i="1" s="1"/>
  <c r="C325" i="1"/>
  <c r="D324" i="1"/>
  <c r="H324" i="1" s="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G103" i="1" s="1"/>
  <c r="C103" i="1"/>
  <c r="C102" i="1"/>
  <c r="G101" i="1"/>
  <c r="D101" i="1"/>
  <c r="C101" i="1"/>
  <c r="H101" i="1" s="1"/>
  <c r="D100" i="1"/>
  <c r="C100" i="1"/>
  <c r="G99" i="1"/>
  <c r="D99" i="1"/>
  <c r="C99" i="1"/>
  <c r="H99" i="1" s="1"/>
  <c r="D98" i="1"/>
  <c r="C98" i="1"/>
  <c r="D97" i="1"/>
  <c r="C97" i="1"/>
  <c r="H97" i="1" s="1"/>
  <c r="D96" i="1"/>
  <c r="C96" i="1"/>
  <c r="D95" i="1"/>
  <c r="C95" i="1"/>
  <c r="D94" i="1"/>
  <c r="C94" i="1"/>
  <c r="G93" i="1"/>
  <c r="D93" i="1"/>
  <c r="C93" i="1"/>
  <c r="D92" i="1"/>
  <c r="C92" i="1"/>
  <c r="D91" i="1"/>
  <c r="C91" i="1"/>
  <c r="H91" i="1" s="1"/>
  <c r="D90" i="1"/>
  <c r="C90" i="1"/>
  <c r="D89" i="1"/>
  <c r="C89" i="1"/>
  <c r="H89" i="1" s="1"/>
  <c r="D88" i="1"/>
  <c r="C88" i="1"/>
  <c r="D87" i="1"/>
  <c r="G87" i="1" s="1"/>
  <c r="C87" i="1"/>
  <c r="D86" i="1"/>
  <c r="C86" i="1"/>
  <c r="G85" i="1"/>
  <c r="D85" i="1"/>
  <c r="C85" i="1"/>
  <c r="H85" i="1" s="1"/>
  <c r="D84" i="1"/>
  <c r="C84" i="1"/>
  <c r="G83" i="1"/>
  <c r="D83" i="1"/>
  <c r="C83" i="1"/>
  <c r="H83" i="1" s="1"/>
  <c r="G82" i="1"/>
  <c r="D82" i="1"/>
  <c r="C82" i="1"/>
  <c r="H82" i="1" s="1"/>
  <c r="D81" i="1"/>
  <c r="G81" i="1" s="1"/>
  <c r="C81" i="1"/>
  <c r="D80" i="1"/>
  <c r="C80" i="1"/>
  <c r="H80" i="1" s="1"/>
  <c r="D79" i="1"/>
  <c r="C79" i="1"/>
  <c r="H79" i="1" s="1"/>
  <c r="G78" i="1"/>
  <c r="D78" i="1"/>
  <c r="C78" i="1"/>
  <c r="D77" i="1"/>
  <c r="C77" i="1"/>
  <c r="D76" i="1"/>
  <c r="C76" i="1"/>
  <c r="H76" i="1" s="1"/>
  <c r="G75" i="1"/>
  <c r="D75" i="1"/>
  <c r="C75" i="1"/>
  <c r="H75" i="1" s="1"/>
  <c r="G74" i="1"/>
  <c r="D74" i="1"/>
  <c r="C74" i="1"/>
  <c r="H74" i="1" s="1"/>
  <c r="D73" i="1"/>
  <c r="G73" i="1" s="1"/>
  <c r="C73" i="1"/>
  <c r="D72" i="1"/>
  <c r="C72" i="1"/>
  <c r="H72" i="1" s="1"/>
  <c r="D71" i="1"/>
  <c r="C71" i="1"/>
  <c r="H71" i="1" s="1"/>
  <c r="G70" i="1"/>
  <c r="D70" i="1"/>
  <c r="C70" i="1"/>
  <c r="D69" i="1"/>
  <c r="C69" i="1"/>
  <c r="D68" i="1"/>
  <c r="C68" i="1"/>
  <c r="H68" i="1" s="1"/>
  <c r="G67" i="1"/>
  <c r="D67" i="1"/>
  <c r="C67" i="1"/>
  <c r="H67" i="1" s="1"/>
  <c r="G66" i="1"/>
  <c r="D66" i="1"/>
  <c r="C66" i="1"/>
  <c r="H66" i="1" s="1"/>
  <c r="D65" i="1"/>
  <c r="G65" i="1" s="1"/>
  <c r="C65" i="1"/>
  <c r="D64" i="1"/>
  <c r="C64" i="1"/>
  <c r="H64" i="1" s="1"/>
  <c r="D63" i="1"/>
  <c r="C63" i="1"/>
  <c r="H63" i="1" s="1"/>
  <c r="G62" i="1"/>
  <c r="D62" i="1"/>
  <c r="C62" i="1"/>
  <c r="D61" i="1"/>
  <c r="C61" i="1"/>
  <c r="D60" i="1"/>
  <c r="C60" i="1"/>
  <c r="H60" i="1" s="1"/>
  <c r="G59" i="1"/>
  <c r="D59" i="1"/>
  <c r="C59" i="1"/>
  <c r="H59" i="1" s="1"/>
  <c r="G58" i="1"/>
  <c r="D58" i="1"/>
  <c r="C58" i="1"/>
  <c r="H58" i="1" s="1"/>
  <c r="D57" i="1"/>
  <c r="G57" i="1" s="1"/>
  <c r="C57" i="1"/>
  <c r="D56" i="1"/>
  <c r="C56" i="1"/>
  <c r="H56" i="1" s="1"/>
  <c r="D55" i="1"/>
  <c r="C55" i="1"/>
  <c r="H55" i="1" s="1"/>
  <c r="G54" i="1"/>
  <c r="D54" i="1"/>
  <c r="C54" i="1"/>
  <c r="D53" i="1"/>
  <c r="C53" i="1"/>
  <c r="D52" i="1"/>
  <c r="C52" i="1"/>
  <c r="H52" i="1" s="1"/>
  <c r="G51" i="1"/>
  <c r="D51" i="1"/>
  <c r="C51" i="1"/>
  <c r="H51" i="1" s="1"/>
  <c r="G50" i="1"/>
  <c r="D50" i="1"/>
  <c r="C50" i="1"/>
  <c r="H50" i="1" s="1"/>
  <c r="D49" i="1"/>
  <c r="G49" i="1" s="1"/>
  <c r="C49" i="1"/>
  <c r="D48" i="1"/>
  <c r="C48" i="1"/>
  <c r="H48" i="1" s="1"/>
  <c r="D47" i="1"/>
  <c r="C47" i="1"/>
  <c r="H47" i="1" s="1"/>
  <c r="D46" i="1"/>
  <c r="D45" i="1"/>
  <c r="C45" i="1"/>
  <c r="D44" i="1"/>
  <c r="C44" i="1"/>
  <c r="H44" i="1" s="1"/>
  <c r="G43" i="1"/>
  <c r="D43" i="1"/>
  <c r="C43" i="1"/>
  <c r="H43" i="1" s="1"/>
  <c r="G42" i="1"/>
  <c r="D42" i="1"/>
  <c r="C42" i="1"/>
  <c r="H42" i="1" s="1"/>
  <c r="H41" i="1"/>
  <c r="G41" i="1"/>
  <c r="D41" i="1"/>
  <c r="C41" i="1"/>
  <c r="D40" i="1"/>
  <c r="H39" i="1"/>
  <c r="G39" i="1"/>
  <c r="D39" i="1"/>
  <c r="C39" i="1"/>
  <c r="D38" i="1"/>
  <c r="C38" i="1"/>
  <c r="G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G30" i="1" s="1"/>
  <c r="H29" i="1"/>
  <c r="G29" i="1"/>
  <c r="D29" i="1"/>
  <c r="C29" i="1"/>
  <c r="D28" i="1"/>
  <c r="C28" i="1"/>
  <c r="H28" i="1" s="1"/>
  <c r="H27" i="1"/>
  <c r="G27" i="1"/>
  <c r="D27" i="1"/>
  <c r="C27" i="1"/>
  <c r="D26" i="1"/>
  <c r="C26" i="1"/>
  <c r="G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G14" i="1" s="1"/>
  <c r="H13" i="1"/>
  <c r="G13" i="1"/>
  <c r="D13" i="1"/>
  <c r="C13" i="1"/>
  <c r="D12" i="1"/>
  <c r="C12" i="1"/>
  <c r="G12" i="1" s="1"/>
  <c r="H11" i="1"/>
  <c r="G11" i="1"/>
  <c r="D11" i="1"/>
  <c r="C11" i="1"/>
  <c r="D10" i="1"/>
  <c r="C10" i="1"/>
  <c r="H10" i="1" s="1"/>
  <c r="H9" i="1"/>
  <c r="G9" i="1"/>
  <c r="D9" i="1"/>
  <c r="C9" i="1"/>
  <c r="D8" i="1"/>
  <c r="C8" i="1"/>
  <c r="G8" i="1" s="1"/>
  <c r="H7" i="1"/>
  <c r="G7" i="1"/>
  <c r="D7" i="1"/>
  <c r="C7" i="1"/>
  <c r="D6" i="1"/>
  <c r="C6" i="1"/>
  <c r="H6" i="1" s="1"/>
  <c r="H5" i="1"/>
  <c r="G5" i="1"/>
  <c r="D5" i="1"/>
  <c r="C5" i="1"/>
  <c r="D4" i="1"/>
  <c r="C4" i="1"/>
  <c r="H4" i="1" s="1"/>
  <c r="H1266" i="1" l="1"/>
  <c r="H1265" i="1"/>
  <c r="E287" i="9"/>
  <c r="B287" i="9" s="1"/>
  <c r="G1511" i="1"/>
  <c r="H1511" i="1"/>
  <c r="G1555" i="1"/>
  <c r="H1555" i="1"/>
  <c r="G1488" i="1"/>
  <c r="H1509" i="1"/>
  <c r="G1556" i="1"/>
  <c r="H1571" i="1"/>
  <c r="G1578" i="1"/>
  <c r="D24" i="8"/>
  <c r="C1499" i="1" s="1"/>
  <c r="H1499" i="1" s="1"/>
  <c r="G1495" i="1"/>
  <c r="G1510" i="1"/>
  <c r="G1515" i="1"/>
  <c r="H1536" i="1"/>
  <c r="G1548" i="1"/>
  <c r="G1562" i="1"/>
  <c r="G1568" i="1"/>
  <c r="H1572" i="1"/>
  <c r="G1579" i="1"/>
  <c r="G1544" i="1"/>
  <c r="G1490" i="1"/>
  <c r="H1493" i="1"/>
  <c r="G1503" i="1"/>
  <c r="G1519" i="1"/>
  <c r="G1523" i="1"/>
  <c r="G1528" i="1"/>
  <c r="G1542" i="1"/>
  <c r="G1559" i="1"/>
  <c r="G1567" i="1"/>
  <c r="G1575" i="1"/>
  <c r="H1483" i="1"/>
  <c r="G1491" i="1"/>
  <c r="G1494" i="1"/>
  <c r="G1543" i="1"/>
  <c r="G1564" i="1"/>
  <c r="C1576" i="1"/>
  <c r="H1576" i="1" s="1"/>
  <c r="G1580" i="1"/>
  <c r="G1498" i="1"/>
  <c r="G1535" i="1"/>
  <c r="H1549" i="1"/>
  <c r="G405" i="1"/>
  <c r="G1500" i="1"/>
  <c r="H986" i="1"/>
  <c r="H1264" i="1"/>
  <c r="H1263" i="1"/>
  <c r="H1247" i="1"/>
  <c r="G1241" i="1"/>
  <c r="H1240" i="1"/>
  <c r="G1262" i="1"/>
  <c r="G1226" i="1"/>
  <c r="H1228" i="1"/>
  <c r="F250" i="5"/>
  <c r="D245" i="5"/>
  <c r="C1222" i="1" s="1"/>
  <c r="E283" i="9"/>
  <c r="B283" i="9" s="1"/>
  <c r="E245" i="5"/>
  <c r="D1222" i="1" s="1"/>
  <c r="G1228" i="1"/>
  <c r="G1124" i="1"/>
  <c r="F146" i="5"/>
  <c r="E289" i="9"/>
  <c r="B289" i="9" s="1"/>
  <c r="G1480" i="1"/>
  <c r="E298" i="9"/>
  <c r="B298" i="9" s="1"/>
  <c r="E288" i="9"/>
  <c r="B288" i="9" s="1"/>
  <c r="H1411" i="1"/>
  <c r="E293" i="9"/>
  <c r="B293" i="9" s="1"/>
  <c r="E32" i="9"/>
  <c r="B32" i="9" s="1"/>
  <c r="B215" i="9"/>
  <c r="F217" i="9"/>
  <c r="B217" i="9" s="1"/>
  <c r="E286" i="9"/>
  <c r="B286" i="9" s="1"/>
  <c r="F225" i="9"/>
  <c r="B225" i="9" s="1"/>
  <c r="G760" i="1"/>
  <c r="E57" i="9"/>
  <c r="B57" i="9" s="1"/>
  <c r="F216" i="9"/>
  <c r="B216" i="9" s="1"/>
  <c r="G670" i="1"/>
  <c r="B275" i="9"/>
  <c r="G644" i="1"/>
  <c r="G490" i="1"/>
  <c r="E102" i="9"/>
  <c r="B102" i="9" s="1"/>
  <c r="G411" i="1"/>
  <c r="H412" i="1"/>
  <c r="D133" i="4"/>
  <c r="F68" i="4"/>
  <c r="G1409" i="1"/>
  <c r="H1409" i="1"/>
  <c r="E114" i="6"/>
  <c r="F115" i="6"/>
  <c r="G412" i="1"/>
  <c r="H411" i="1"/>
  <c r="E644" i="4"/>
  <c r="D638" i="1" s="1"/>
  <c r="H107" i="1"/>
  <c r="G107" i="1"/>
  <c r="H131" i="1"/>
  <c r="G131" i="1"/>
  <c r="H151" i="1"/>
  <c r="G151" i="1"/>
  <c r="H163" i="1"/>
  <c r="G163" i="1"/>
  <c r="H175" i="1"/>
  <c r="G175" i="1"/>
  <c r="H191" i="1"/>
  <c r="G191" i="1"/>
  <c r="H207" i="1"/>
  <c r="G207" i="1"/>
  <c r="H223" i="1"/>
  <c r="G223" i="1"/>
  <c r="H247" i="1"/>
  <c r="G247" i="1"/>
  <c r="H275" i="1"/>
  <c r="G275" i="1"/>
  <c r="H374" i="1"/>
  <c r="G374" i="1"/>
  <c r="G1432" i="1"/>
  <c r="H1432" i="1"/>
  <c r="H301" i="1"/>
  <c r="G301" i="1"/>
  <c r="H309" i="1"/>
  <c r="G309" i="1"/>
  <c r="H321" i="1"/>
  <c r="G321" i="1"/>
  <c r="H361" i="1"/>
  <c r="G361" i="1"/>
  <c r="H378" i="1"/>
  <c r="G378" i="1"/>
  <c r="H1189" i="1"/>
  <c r="G1189" i="1"/>
  <c r="H1205" i="1"/>
  <c r="G1205" i="1"/>
  <c r="G4" i="1"/>
  <c r="G10" i="1"/>
  <c r="G18" i="1"/>
  <c r="G22" i="1"/>
  <c r="G28" i="1"/>
  <c r="G36" i="1"/>
  <c r="H8" i="1"/>
  <c r="H12" i="1"/>
  <c r="H14" i="1"/>
  <c r="H26" i="1"/>
  <c r="H30" i="1"/>
  <c r="H38" i="1"/>
  <c r="G48" i="1"/>
  <c r="H54" i="1"/>
  <c r="G56" i="1"/>
  <c r="H62" i="1"/>
  <c r="G64" i="1"/>
  <c r="H70" i="1"/>
  <c r="G72" i="1"/>
  <c r="H78" i="1"/>
  <c r="G80" i="1"/>
  <c r="G89" i="1"/>
  <c r="H93" i="1"/>
  <c r="H96" i="1"/>
  <c r="G96" i="1"/>
  <c r="H106" i="1"/>
  <c r="G106" i="1"/>
  <c r="H110" i="1"/>
  <c r="G110" i="1"/>
  <c r="H114" i="1"/>
  <c r="G114" i="1"/>
  <c r="H118" i="1"/>
  <c r="G118" i="1"/>
  <c r="H122" i="1"/>
  <c r="G122" i="1"/>
  <c r="H126" i="1"/>
  <c r="G126" i="1"/>
  <c r="H130" i="1"/>
  <c r="G130" i="1"/>
  <c r="H134" i="1"/>
  <c r="G134" i="1"/>
  <c r="H138" i="1"/>
  <c r="G138" i="1"/>
  <c r="H142" i="1"/>
  <c r="G142" i="1"/>
  <c r="H146" i="1"/>
  <c r="G146" i="1"/>
  <c r="H150" i="1"/>
  <c r="G150" i="1"/>
  <c r="H154" i="1"/>
  <c r="G154" i="1"/>
  <c r="H158" i="1"/>
  <c r="G158" i="1"/>
  <c r="H162" i="1"/>
  <c r="G162" i="1"/>
  <c r="H166" i="1"/>
  <c r="G166" i="1"/>
  <c r="H170" i="1"/>
  <c r="G170" i="1"/>
  <c r="H174" i="1"/>
  <c r="G174" i="1"/>
  <c r="H178" i="1"/>
  <c r="G178" i="1"/>
  <c r="H182" i="1"/>
  <c r="G182" i="1"/>
  <c r="H186" i="1"/>
  <c r="G186" i="1"/>
  <c r="H190" i="1"/>
  <c r="G190" i="1"/>
  <c r="H194" i="1"/>
  <c r="G194" i="1"/>
  <c r="H198" i="1"/>
  <c r="G198" i="1"/>
  <c r="H202" i="1"/>
  <c r="G202" i="1"/>
  <c r="H206" i="1"/>
  <c r="G206" i="1"/>
  <c r="H210" i="1"/>
  <c r="G210" i="1"/>
  <c r="H214" i="1"/>
  <c r="G214" i="1"/>
  <c r="H218" i="1"/>
  <c r="G218" i="1"/>
  <c r="H222" i="1"/>
  <c r="G222" i="1"/>
  <c r="H226" i="1"/>
  <c r="G226" i="1"/>
  <c r="H230" i="1"/>
  <c r="G230" i="1"/>
  <c r="H234" i="1"/>
  <c r="G234" i="1"/>
  <c r="H238" i="1"/>
  <c r="G238" i="1"/>
  <c r="H242" i="1"/>
  <c r="G242" i="1"/>
  <c r="H246" i="1"/>
  <c r="G246" i="1"/>
  <c r="H250" i="1"/>
  <c r="G250" i="1"/>
  <c r="H254" i="1"/>
  <c r="G254" i="1"/>
  <c r="H258" i="1"/>
  <c r="G258" i="1"/>
  <c r="H262" i="1"/>
  <c r="G262" i="1"/>
  <c r="H266" i="1"/>
  <c r="G266" i="1"/>
  <c r="H270" i="1"/>
  <c r="G270" i="1"/>
  <c r="H274" i="1"/>
  <c r="G274" i="1"/>
  <c r="H278" i="1"/>
  <c r="G278" i="1"/>
  <c r="H282" i="1"/>
  <c r="G282" i="1"/>
  <c r="H291" i="1"/>
  <c r="G291" i="1"/>
  <c r="H329" i="1"/>
  <c r="G329" i="1"/>
  <c r="H353" i="1"/>
  <c r="G353" i="1"/>
  <c r="H370" i="1"/>
  <c r="G370" i="1"/>
  <c r="H390" i="1"/>
  <c r="G390" i="1"/>
  <c r="H84" i="1"/>
  <c r="G84" i="1"/>
  <c r="H123" i="1"/>
  <c r="G123" i="1"/>
  <c r="H135" i="1"/>
  <c r="G135" i="1"/>
  <c r="H183" i="1"/>
  <c r="G183" i="1"/>
  <c r="H203" i="1"/>
  <c r="G203" i="1"/>
  <c r="H219" i="1"/>
  <c r="G219" i="1"/>
  <c r="H227" i="1"/>
  <c r="G227" i="1"/>
  <c r="H239" i="1"/>
  <c r="G239" i="1"/>
  <c r="H263" i="1"/>
  <c r="G263" i="1"/>
  <c r="H271" i="1"/>
  <c r="G271" i="1"/>
  <c r="H288" i="1"/>
  <c r="G288" i="1"/>
  <c r="H297" i="1"/>
  <c r="G297" i="1"/>
  <c r="G324" i="1"/>
  <c r="H1197" i="1"/>
  <c r="G1197" i="1"/>
  <c r="G16" i="1"/>
  <c r="G24" i="1"/>
  <c r="G34" i="1"/>
  <c r="H49" i="1"/>
  <c r="H57" i="1"/>
  <c r="H65" i="1"/>
  <c r="H73" i="1"/>
  <c r="H81" i="1"/>
  <c r="H87" i="1"/>
  <c r="H90" i="1"/>
  <c r="G90" i="1"/>
  <c r="H103" i="1"/>
  <c r="H296" i="1"/>
  <c r="G296" i="1"/>
  <c r="H300" i="1"/>
  <c r="G300" i="1"/>
  <c r="H304" i="1"/>
  <c r="G304" i="1"/>
  <c r="H308" i="1"/>
  <c r="G308" i="1"/>
  <c r="H312" i="1"/>
  <c r="G312" i="1"/>
  <c r="H316" i="1"/>
  <c r="G316" i="1"/>
  <c r="H320" i="1"/>
  <c r="G320" i="1"/>
  <c r="H350" i="1"/>
  <c r="G350" i="1"/>
  <c r="H377" i="1"/>
  <c r="G377" i="1"/>
  <c r="H394" i="1"/>
  <c r="G394" i="1"/>
  <c r="H111" i="1"/>
  <c r="G111" i="1"/>
  <c r="H139" i="1"/>
  <c r="G139" i="1"/>
  <c r="H179" i="1"/>
  <c r="G179" i="1"/>
  <c r="H243" i="1"/>
  <c r="G243" i="1"/>
  <c r="H94" i="1"/>
  <c r="G94" i="1"/>
  <c r="G52" i="1"/>
  <c r="G60" i="1"/>
  <c r="G68" i="1"/>
  <c r="G76" i="1"/>
  <c r="H88" i="1"/>
  <c r="G88" i="1"/>
  <c r="G97" i="1"/>
  <c r="H104" i="1"/>
  <c r="G104" i="1"/>
  <c r="H108" i="1"/>
  <c r="G108" i="1"/>
  <c r="H112" i="1"/>
  <c r="G112" i="1"/>
  <c r="H116" i="1"/>
  <c r="G116" i="1"/>
  <c r="H124" i="1"/>
  <c r="G124" i="1"/>
  <c r="H128" i="1"/>
  <c r="G128" i="1"/>
  <c r="H132" i="1"/>
  <c r="G132" i="1"/>
  <c r="H136" i="1"/>
  <c r="G136" i="1"/>
  <c r="H140" i="1"/>
  <c r="G140" i="1"/>
  <c r="H144" i="1"/>
  <c r="G144" i="1"/>
  <c r="H152" i="1"/>
  <c r="G152" i="1"/>
  <c r="H156" i="1"/>
  <c r="G156" i="1"/>
  <c r="H160" i="1"/>
  <c r="G160" i="1"/>
  <c r="H164" i="1"/>
  <c r="G164" i="1"/>
  <c r="H168" i="1"/>
  <c r="G168" i="1"/>
  <c r="H172" i="1"/>
  <c r="G172" i="1"/>
  <c r="H176" i="1"/>
  <c r="G176" i="1"/>
  <c r="H180" i="1"/>
  <c r="G180" i="1"/>
  <c r="H184" i="1"/>
  <c r="G184" i="1"/>
  <c r="H188" i="1"/>
  <c r="G188" i="1"/>
  <c r="H196" i="1"/>
  <c r="G196" i="1"/>
  <c r="H200" i="1"/>
  <c r="G200" i="1"/>
  <c r="H204" i="1"/>
  <c r="G204" i="1"/>
  <c r="H208" i="1"/>
  <c r="G208" i="1"/>
  <c r="H212" i="1"/>
  <c r="G212" i="1"/>
  <c r="H216" i="1"/>
  <c r="G216" i="1"/>
  <c r="H224" i="1"/>
  <c r="G224" i="1"/>
  <c r="H228" i="1"/>
  <c r="G228" i="1"/>
  <c r="H232" i="1"/>
  <c r="G232" i="1"/>
  <c r="H236" i="1"/>
  <c r="G236" i="1"/>
  <c r="H240" i="1"/>
  <c r="G240" i="1"/>
  <c r="H244" i="1"/>
  <c r="G244" i="1"/>
  <c r="H252" i="1"/>
  <c r="G252" i="1"/>
  <c r="H256" i="1"/>
  <c r="G256" i="1"/>
  <c r="H260" i="1"/>
  <c r="G260" i="1"/>
  <c r="H264" i="1"/>
  <c r="G264" i="1"/>
  <c r="H268" i="1"/>
  <c r="G268" i="1"/>
  <c r="H272" i="1"/>
  <c r="G272" i="1"/>
  <c r="H276" i="1"/>
  <c r="G276" i="1"/>
  <c r="H280" i="1"/>
  <c r="G280" i="1"/>
  <c r="H284" i="1"/>
  <c r="G284" i="1"/>
  <c r="H289" i="1"/>
  <c r="G289" i="1"/>
  <c r="H334" i="1"/>
  <c r="G334" i="1"/>
  <c r="H385" i="1"/>
  <c r="G385" i="1"/>
  <c r="H513" i="1"/>
  <c r="G513" i="1"/>
  <c r="H521" i="1"/>
  <c r="G521" i="1"/>
  <c r="H100" i="1"/>
  <c r="G100" i="1"/>
  <c r="H115" i="1"/>
  <c r="G115" i="1"/>
  <c r="H127" i="1"/>
  <c r="G127" i="1"/>
  <c r="H167" i="1"/>
  <c r="G167" i="1"/>
  <c r="H187" i="1"/>
  <c r="G187" i="1"/>
  <c r="H199" i="1"/>
  <c r="G199" i="1"/>
  <c r="H215" i="1"/>
  <c r="G215" i="1"/>
  <c r="H235" i="1"/>
  <c r="G235" i="1"/>
  <c r="H251" i="1"/>
  <c r="G251" i="1"/>
  <c r="H267" i="1"/>
  <c r="G267" i="1"/>
  <c r="H279" i="1"/>
  <c r="G279" i="1"/>
  <c r="H292" i="1"/>
  <c r="G292" i="1"/>
  <c r="H330" i="1"/>
  <c r="G330" i="1"/>
  <c r="H354" i="1"/>
  <c r="G354" i="1"/>
  <c r="G1414" i="1"/>
  <c r="H1414" i="1"/>
  <c r="H1546" i="1"/>
  <c r="G1546" i="1"/>
  <c r="H313" i="1"/>
  <c r="G313" i="1"/>
  <c r="G44" i="1"/>
  <c r="H45" i="1"/>
  <c r="G47" i="1"/>
  <c r="H53" i="1"/>
  <c r="G55" i="1"/>
  <c r="H61" i="1"/>
  <c r="G63" i="1"/>
  <c r="H69" i="1"/>
  <c r="G71" i="1"/>
  <c r="H77" i="1"/>
  <c r="G79" i="1"/>
  <c r="G91" i="1"/>
  <c r="H95" i="1"/>
  <c r="H98" i="1"/>
  <c r="G98" i="1"/>
  <c r="H298" i="1"/>
  <c r="G298" i="1"/>
  <c r="H302" i="1"/>
  <c r="G302" i="1"/>
  <c r="H310" i="1"/>
  <c r="G310" i="1"/>
  <c r="H314" i="1"/>
  <c r="G314" i="1"/>
  <c r="H318" i="1"/>
  <c r="G318" i="1"/>
  <c r="H322" i="1"/>
  <c r="G322" i="1"/>
  <c r="H338" i="1"/>
  <c r="G338" i="1"/>
  <c r="H362" i="1"/>
  <c r="G362" i="1"/>
  <c r="H382" i="1"/>
  <c r="G382" i="1"/>
  <c r="H481" i="1"/>
  <c r="G481" i="1"/>
  <c r="H489" i="1"/>
  <c r="G489" i="1"/>
  <c r="H497" i="1"/>
  <c r="G497" i="1"/>
  <c r="H505" i="1"/>
  <c r="G505" i="1"/>
  <c r="H259" i="1"/>
  <c r="G259" i="1"/>
  <c r="H92" i="1"/>
  <c r="G92" i="1"/>
  <c r="H105" i="1"/>
  <c r="G105" i="1"/>
  <c r="H109" i="1"/>
  <c r="G109" i="1"/>
  <c r="H113" i="1"/>
  <c r="G113" i="1"/>
  <c r="H117" i="1"/>
  <c r="G117" i="1"/>
  <c r="H121" i="1"/>
  <c r="G121" i="1"/>
  <c r="H125" i="1"/>
  <c r="G125" i="1"/>
  <c r="H133" i="1"/>
  <c r="G133" i="1"/>
  <c r="H137" i="1"/>
  <c r="G137" i="1"/>
  <c r="H141" i="1"/>
  <c r="G141" i="1"/>
  <c r="H145" i="1"/>
  <c r="G145" i="1"/>
  <c r="H149" i="1"/>
  <c r="G149" i="1"/>
  <c r="H153" i="1"/>
  <c r="G153" i="1"/>
  <c r="H157" i="1"/>
  <c r="G157" i="1"/>
  <c r="H161" i="1"/>
  <c r="G161" i="1"/>
  <c r="H165" i="1"/>
  <c r="G165" i="1"/>
  <c r="H169" i="1"/>
  <c r="G169" i="1"/>
  <c r="H173" i="1"/>
  <c r="G173" i="1"/>
  <c r="H177" i="1"/>
  <c r="G177" i="1"/>
  <c r="H181" i="1"/>
  <c r="G181" i="1"/>
  <c r="H185" i="1"/>
  <c r="G185" i="1"/>
  <c r="H189" i="1"/>
  <c r="G189" i="1"/>
  <c r="H193" i="1"/>
  <c r="G193" i="1"/>
  <c r="H197" i="1"/>
  <c r="G197" i="1"/>
  <c r="H201" i="1"/>
  <c r="G201" i="1"/>
  <c r="H205" i="1"/>
  <c r="G205" i="1"/>
  <c r="H209" i="1"/>
  <c r="G209" i="1"/>
  <c r="H213" i="1"/>
  <c r="G213" i="1"/>
  <c r="H217" i="1"/>
  <c r="G217" i="1"/>
  <c r="H221" i="1"/>
  <c r="G221" i="1"/>
  <c r="H225" i="1"/>
  <c r="G225" i="1"/>
  <c r="H229" i="1"/>
  <c r="G229" i="1"/>
  <c r="H233" i="1"/>
  <c r="G233" i="1"/>
  <c r="H237" i="1"/>
  <c r="G237" i="1"/>
  <c r="H241" i="1"/>
  <c r="G241" i="1"/>
  <c r="H245" i="1"/>
  <c r="G245" i="1"/>
  <c r="H249" i="1"/>
  <c r="G249" i="1"/>
  <c r="H253" i="1"/>
  <c r="G253" i="1"/>
  <c r="H257" i="1"/>
  <c r="G257" i="1"/>
  <c r="H261" i="1"/>
  <c r="G261" i="1"/>
  <c r="H265" i="1"/>
  <c r="G265" i="1"/>
  <c r="H269" i="1"/>
  <c r="G269" i="1"/>
  <c r="H273" i="1"/>
  <c r="G273" i="1"/>
  <c r="H277" i="1"/>
  <c r="G277" i="1"/>
  <c r="H281" i="1"/>
  <c r="G281" i="1"/>
  <c r="H290" i="1"/>
  <c r="G290" i="1"/>
  <c r="H369" i="1"/>
  <c r="G369" i="1"/>
  <c r="H386" i="1"/>
  <c r="G386" i="1"/>
  <c r="H467" i="1"/>
  <c r="G467" i="1"/>
  <c r="H475" i="1"/>
  <c r="G475" i="1"/>
  <c r="H119" i="1"/>
  <c r="G119" i="1"/>
  <c r="H143" i="1"/>
  <c r="G143" i="1"/>
  <c r="H155" i="1"/>
  <c r="G155" i="1"/>
  <c r="H171" i="1"/>
  <c r="G171" i="1"/>
  <c r="H195" i="1"/>
  <c r="G195" i="1"/>
  <c r="H231" i="1"/>
  <c r="G231" i="1"/>
  <c r="H255" i="1"/>
  <c r="G255" i="1"/>
  <c r="H283" i="1"/>
  <c r="G283" i="1"/>
  <c r="H305" i="1"/>
  <c r="G305" i="1"/>
  <c r="H317" i="1"/>
  <c r="G317" i="1"/>
  <c r="H337" i="1"/>
  <c r="G337" i="1"/>
  <c r="H398" i="1"/>
  <c r="G398" i="1"/>
  <c r="H1213" i="1"/>
  <c r="G1213" i="1"/>
  <c r="G6" i="1"/>
  <c r="G20" i="1"/>
  <c r="G32" i="1"/>
  <c r="G45" i="1"/>
  <c r="G53" i="1"/>
  <c r="G61" i="1"/>
  <c r="G69" i="1"/>
  <c r="G77" i="1"/>
  <c r="H86" i="1"/>
  <c r="G86" i="1"/>
  <c r="G95" i="1"/>
  <c r="G102" i="1"/>
  <c r="H295" i="1"/>
  <c r="G295" i="1"/>
  <c r="H299" i="1"/>
  <c r="G299" i="1"/>
  <c r="H303" i="1"/>
  <c r="G303" i="1"/>
  <c r="H307" i="1"/>
  <c r="G307" i="1"/>
  <c r="H311" i="1"/>
  <c r="G311" i="1"/>
  <c r="H315" i="1"/>
  <c r="G315" i="1"/>
  <c r="H319" i="1"/>
  <c r="G319" i="1"/>
  <c r="H323" i="1"/>
  <c r="G323" i="1"/>
  <c r="H342" i="1"/>
  <c r="G342" i="1"/>
  <c r="H366" i="1"/>
  <c r="G366" i="1"/>
  <c r="H393" i="1"/>
  <c r="G393" i="1"/>
  <c r="H621" i="1"/>
  <c r="G621" i="1"/>
  <c r="H331" i="1"/>
  <c r="G333" i="1"/>
  <c r="H339" i="1"/>
  <c r="G341" i="1"/>
  <c r="H347" i="1"/>
  <c r="G349" i="1"/>
  <c r="H355" i="1"/>
  <c r="G357" i="1"/>
  <c r="H363" i="1"/>
  <c r="G365" i="1"/>
  <c r="H371" i="1"/>
  <c r="G373" i="1"/>
  <c r="H379" i="1"/>
  <c r="G381" i="1"/>
  <c r="H387" i="1"/>
  <c r="G389" i="1"/>
  <c r="H395" i="1"/>
  <c r="H405" i="1"/>
  <c r="H431" i="1"/>
  <c r="H469" i="1"/>
  <c r="G469" i="1"/>
  <c r="H477" i="1"/>
  <c r="G477" i="1"/>
  <c r="H483" i="1"/>
  <c r="G483" i="1"/>
  <c r="H491" i="1"/>
  <c r="G491" i="1"/>
  <c r="H499" i="1"/>
  <c r="G499" i="1"/>
  <c r="H507" i="1"/>
  <c r="G507" i="1"/>
  <c r="H515" i="1"/>
  <c r="G515" i="1"/>
  <c r="H613" i="1"/>
  <c r="G613" i="1"/>
  <c r="H327" i="1"/>
  <c r="H332" i="1"/>
  <c r="H340" i="1"/>
  <c r="H348" i="1"/>
  <c r="H356" i="1"/>
  <c r="H364" i="1"/>
  <c r="H372" i="1"/>
  <c r="H380" i="1"/>
  <c r="H388" i="1"/>
  <c r="H396" i="1"/>
  <c r="H401" i="1"/>
  <c r="H425" i="1"/>
  <c r="H1173" i="1"/>
  <c r="G1173" i="1"/>
  <c r="H1181" i="1"/>
  <c r="G1181" i="1"/>
  <c r="H325" i="1"/>
  <c r="H335" i="1"/>
  <c r="H343" i="1"/>
  <c r="H351" i="1"/>
  <c r="H359" i="1"/>
  <c r="H367" i="1"/>
  <c r="H375" i="1"/>
  <c r="H383" i="1"/>
  <c r="H391" i="1"/>
  <c r="H399" i="1"/>
  <c r="H423" i="1"/>
  <c r="H473" i="1"/>
  <c r="G473" i="1"/>
  <c r="H479" i="1"/>
  <c r="G479" i="1"/>
  <c r="H487" i="1"/>
  <c r="G487" i="1"/>
  <c r="H495" i="1"/>
  <c r="G495" i="1"/>
  <c r="H503" i="1"/>
  <c r="G503" i="1"/>
  <c r="H511" i="1"/>
  <c r="G511" i="1"/>
  <c r="H519" i="1"/>
  <c r="G519"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G927" i="1"/>
  <c r="H927" i="1"/>
  <c r="G945" i="1"/>
  <c r="H945" i="1"/>
  <c r="H471" i="1"/>
  <c r="G471" i="1"/>
  <c r="H485" i="1"/>
  <c r="G485" i="1"/>
  <c r="H493" i="1"/>
  <c r="G493" i="1"/>
  <c r="H501" i="1"/>
  <c r="G501" i="1"/>
  <c r="H517" i="1"/>
  <c r="G517" i="1"/>
  <c r="H615" i="1"/>
  <c r="G615" i="1"/>
  <c r="H623" i="1"/>
  <c r="G623" i="1"/>
  <c r="H641" i="1"/>
  <c r="G641"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G929" i="1"/>
  <c r="H929" i="1"/>
  <c r="G959" i="1"/>
  <c r="H959" i="1"/>
  <c r="H607" i="1"/>
  <c r="H997" i="1"/>
  <c r="G997" i="1"/>
  <c r="H1005" i="1"/>
  <c r="G1005" i="1"/>
  <c r="H1013" i="1"/>
  <c r="G1013" i="1"/>
  <c r="H1021" i="1"/>
  <c r="G1021" i="1"/>
  <c r="H1029" i="1"/>
  <c r="G1029" i="1"/>
  <c r="H1037" i="1"/>
  <c r="G1037" i="1"/>
  <c r="H1045" i="1"/>
  <c r="G1045" i="1"/>
  <c r="H1219" i="1"/>
  <c r="G1219" i="1"/>
  <c r="H1227" i="1"/>
  <c r="G1227" i="1"/>
  <c r="G1236" i="1"/>
  <c r="H1236" i="1"/>
  <c r="H611" i="1"/>
  <c r="G611" i="1"/>
  <c r="H627" i="1"/>
  <c r="G627"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1157" i="1"/>
  <c r="G1157" i="1"/>
  <c r="H1165" i="1"/>
  <c r="G1165" i="1"/>
  <c r="H1327" i="1"/>
  <c r="G1327" i="1"/>
  <c r="H631" i="1"/>
  <c r="G631" i="1"/>
  <c r="G943" i="1"/>
  <c r="H943" i="1"/>
  <c r="G1279" i="1"/>
  <c r="H609" i="1"/>
  <c r="G609" i="1"/>
  <c r="H617" i="1"/>
  <c r="G617" i="1"/>
  <c r="H625" i="1"/>
  <c r="G625"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G961" i="1"/>
  <c r="H961" i="1"/>
  <c r="H969" i="1"/>
  <c r="G969" i="1"/>
  <c r="H977" i="1"/>
  <c r="G977" i="1"/>
  <c r="H1067" i="1"/>
  <c r="G1067" i="1"/>
  <c r="H1075" i="1"/>
  <c r="G1075" i="1"/>
  <c r="H1083" i="1"/>
  <c r="G1083" i="1"/>
  <c r="H1091" i="1"/>
  <c r="G1091" i="1"/>
  <c r="H1099" i="1"/>
  <c r="G1099" i="1"/>
  <c r="H1107" i="1"/>
  <c r="G1107" i="1"/>
  <c r="H1115" i="1"/>
  <c r="G1115" i="1"/>
  <c r="H1123" i="1"/>
  <c r="G1123" i="1"/>
  <c r="H1131" i="1"/>
  <c r="G1131" i="1"/>
  <c r="H1139" i="1"/>
  <c r="G1139" i="1"/>
  <c r="H1147" i="1"/>
  <c r="G1147" i="1"/>
  <c r="G1270" i="1"/>
  <c r="H1270" i="1"/>
  <c r="H1051" i="1"/>
  <c r="G1051" i="1"/>
  <c r="H1059" i="1"/>
  <c r="G1059" i="1"/>
  <c r="H1261" i="1"/>
  <c r="G1261" i="1"/>
  <c r="G933" i="1"/>
  <c r="G949" i="1"/>
  <c r="H953" i="1"/>
  <c r="H1069" i="1"/>
  <c r="G1069" i="1"/>
  <c r="H1077" i="1"/>
  <c r="G1077" i="1"/>
  <c r="H1085" i="1"/>
  <c r="G1085" i="1"/>
  <c r="H1093" i="1"/>
  <c r="G1093" i="1"/>
  <c r="H1101" i="1"/>
  <c r="G1101" i="1"/>
  <c r="H1109" i="1"/>
  <c r="G1109" i="1"/>
  <c r="H1117" i="1"/>
  <c r="G1117" i="1"/>
  <c r="H1125" i="1"/>
  <c r="G1125" i="1"/>
  <c r="H1133" i="1"/>
  <c r="G1133" i="1"/>
  <c r="H1141" i="1"/>
  <c r="G1141" i="1"/>
  <c r="H1149" i="1"/>
  <c r="G1149" i="1"/>
  <c r="H1159" i="1"/>
  <c r="G1159" i="1"/>
  <c r="H1175" i="1"/>
  <c r="G1175" i="1"/>
  <c r="H1191" i="1"/>
  <c r="G1191" i="1"/>
  <c r="H1199" i="1"/>
  <c r="G1199" i="1"/>
  <c r="H1207" i="1"/>
  <c r="G1207" i="1"/>
  <c r="H1221" i="1"/>
  <c r="G1221" i="1"/>
  <c r="H1275" i="1"/>
  <c r="G1275" i="1"/>
  <c r="G1447" i="1"/>
  <c r="J1447" i="1"/>
  <c r="H1447" i="1"/>
  <c r="G931" i="1"/>
  <c r="H935" i="1"/>
  <c r="G947" i="1"/>
  <c r="H951" i="1"/>
  <c r="H963" i="1"/>
  <c r="G963" i="1"/>
  <c r="H971" i="1"/>
  <c r="G971" i="1"/>
  <c r="H979" i="1"/>
  <c r="G979" i="1"/>
  <c r="H991" i="1"/>
  <c r="G991" i="1"/>
  <c r="H999" i="1"/>
  <c r="G999" i="1"/>
  <c r="H1007" i="1"/>
  <c r="G1007" i="1"/>
  <c r="H1015" i="1"/>
  <c r="G1015" i="1"/>
  <c r="H1023" i="1"/>
  <c r="G1023" i="1"/>
  <c r="H1031" i="1"/>
  <c r="G1031" i="1"/>
  <c r="H1039" i="1"/>
  <c r="G1039" i="1"/>
  <c r="H1053" i="1"/>
  <c r="G1053" i="1"/>
  <c r="H1061" i="1"/>
  <c r="G1061" i="1"/>
  <c r="H1245" i="1"/>
  <c r="G1245" i="1"/>
  <c r="G1254" i="1"/>
  <c r="H1254" i="1"/>
  <c r="G1263" i="1"/>
  <c r="H1303" i="1"/>
  <c r="G1303" i="1"/>
  <c r="G941" i="1"/>
  <c r="H989" i="1"/>
  <c r="G989" i="1"/>
  <c r="H1073" i="1"/>
  <c r="G1073" i="1"/>
  <c r="H1081" i="1"/>
  <c r="G1081" i="1"/>
  <c r="H1089" i="1"/>
  <c r="G1089" i="1"/>
  <c r="H1097" i="1"/>
  <c r="G1097" i="1"/>
  <c r="H1105" i="1"/>
  <c r="G1105" i="1"/>
  <c r="H1113" i="1"/>
  <c r="G1113" i="1"/>
  <c r="H1121" i="1"/>
  <c r="G1121" i="1"/>
  <c r="H1129" i="1"/>
  <c r="G1129" i="1"/>
  <c r="H1137" i="1"/>
  <c r="G1137" i="1"/>
  <c r="H1145" i="1"/>
  <c r="G1145" i="1"/>
  <c r="H1155" i="1"/>
  <c r="G1155" i="1"/>
  <c r="H1163" i="1"/>
  <c r="G1163" i="1"/>
  <c r="H1171" i="1"/>
  <c r="G1171" i="1"/>
  <c r="H1179" i="1"/>
  <c r="G1179" i="1"/>
  <c r="H1187" i="1"/>
  <c r="G1187" i="1"/>
  <c r="H1195" i="1"/>
  <c r="G1195" i="1"/>
  <c r="H1203" i="1"/>
  <c r="G1203" i="1"/>
  <c r="H1211" i="1"/>
  <c r="G1211" i="1"/>
  <c r="H1217" i="1"/>
  <c r="G1217" i="1"/>
  <c r="H1225" i="1"/>
  <c r="G1225" i="1"/>
  <c r="H1243" i="1"/>
  <c r="G1243" i="1"/>
  <c r="H1295" i="1"/>
  <c r="G1295" i="1"/>
  <c r="G1382" i="1"/>
  <c r="H1382" i="1"/>
  <c r="G1525" i="1"/>
  <c r="H1525" i="1"/>
  <c r="H967" i="1"/>
  <c r="G967" i="1"/>
  <c r="H975" i="1"/>
  <c r="G975" i="1"/>
  <c r="H983" i="1"/>
  <c r="G983" i="1"/>
  <c r="H995" i="1"/>
  <c r="G995" i="1"/>
  <c r="H1003" i="1"/>
  <c r="G1003" i="1"/>
  <c r="H1011" i="1"/>
  <c r="G1011" i="1"/>
  <c r="H1019" i="1"/>
  <c r="G1019" i="1"/>
  <c r="H1027" i="1"/>
  <c r="G1027" i="1"/>
  <c r="H1035" i="1"/>
  <c r="G1035" i="1"/>
  <c r="H1043" i="1"/>
  <c r="G1043" i="1"/>
  <c r="H1049" i="1"/>
  <c r="G1049" i="1"/>
  <c r="H1057" i="1"/>
  <c r="G1057" i="1"/>
  <c r="G1231" i="1"/>
  <c r="G1252" i="1"/>
  <c r="H1252" i="1"/>
  <c r="H1277" i="1"/>
  <c r="G1277" i="1"/>
  <c r="H1319" i="1"/>
  <c r="G1319" i="1"/>
  <c r="H1359" i="1"/>
  <c r="G1359" i="1"/>
  <c r="G937" i="1"/>
  <c r="H941" i="1"/>
  <c r="H957" i="1"/>
  <c r="H987" i="1"/>
  <c r="G987" i="1"/>
  <c r="H1071" i="1"/>
  <c r="G1071" i="1"/>
  <c r="H1079" i="1"/>
  <c r="G1079" i="1"/>
  <c r="H1087" i="1"/>
  <c r="G1087" i="1"/>
  <c r="H1095" i="1"/>
  <c r="G1095" i="1"/>
  <c r="H1103" i="1"/>
  <c r="G1103" i="1"/>
  <c r="H1111" i="1"/>
  <c r="G1111" i="1"/>
  <c r="H1119" i="1"/>
  <c r="G1119" i="1"/>
  <c r="H1127" i="1"/>
  <c r="G1127" i="1"/>
  <c r="H1135" i="1"/>
  <c r="G1135" i="1"/>
  <c r="H1143" i="1"/>
  <c r="G1143" i="1"/>
  <c r="H1151" i="1"/>
  <c r="G1151" i="1"/>
  <c r="H1161" i="1"/>
  <c r="G1161" i="1"/>
  <c r="H1169" i="1"/>
  <c r="G1169" i="1"/>
  <c r="H1177" i="1"/>
  <c r="G1177" i="1"/>
  <c r="H1185" i="1"/>
  <c r="G1185" i="1"/>
  <c r="H1193" i="1"/>
  <c r="G1193" i="1"/>
  <c r="H1201" i="1"/>
  <c r="G1201" i="1"/>
  <c r="H1209" i="1"/>
  <c r="G1209" i="1"/>
  <c r="H1215" i="1"/>
  <c r="G1215" i="1"/>
  <c r="H1223" i="1"/>
  <c r="G1223" i="1"/>
  <c r="H1259" i="1"/>
  <c r="G1259" i="1"/>
  <c r="H1287" i="1"/>
  <c r="G1287" i="1"/>
  <c r="H965" i="1"/>
  <c r="G965" i="1"/>
  <c r="H973" i="1"/>
  <c r="G973" i="1"/>
  <c r="H981" i="1"/>
  <c r="G981" i="1"/>
  <c r="H993" i="1"/>
  <c r="G993" i="1"/>
  <c r="H1001" i="1"/>
  <c r="G1001" i="1"/>
  <c r="H1009" i="1"/>
  <c r="G1009" i="1"/>
  <c r="H1017" i="1"/>
  <c r="G1017" i="1"/>
  <c r="H1025" i="1"/>
  <c r="G1025" i="1"/>
  <c r="H1033" i="1"/>
  <c r="G1033" i="1"/>
  <c r="H1041" i="1"/>
  <c r="G1041" i="1"/>
  <c r="H1047" i="1"/>
  <c r="G1047" i="1"/>
  <c r="H1055" i="1"/>
  <c r="G1055" i="1"/>
  <c r="H1063" i="1"/>
  <c r="G1063" i="1"/>
  <c r="H1229" i="1"/>
  <c r="G1229" i="1"/>
  <c r="G1238" i="1"/>
  <c r="H1238" i="1"/>
  <c r="G1268" i="1"/>
  <c r="H1268" i="1"/>
  <c r="H1311" i="1"/>
  <c r="G1311" i="1"/>
  <c r="G1350" i="1"/>
  <c r="H1350" i="1"/>
  <c r="H1230" i="1"/>
  <c r="G1237" i="1"/>
  <c r="G1242" i="1"/>
  <c r="H1246" i="1"/>
  <c r="G1253" i="1"/>
  <c r="G1258" i="1"/>
  <c r="H1262" i="1"/>
  <c r="G1269" i="1"/>
  <c r="G1274" i="1"/>
  <c r="H1278" i="1"/>
  <c r="H1281" i="1"/>
  <c r="G1283" i="1"/>
  <c r="H1289" i="1"/>
  <c r="G1291" i="1"/>
  <c r="H1297" i="1"/>
  <c r="H1305" i="1"/>
  <c r="G1307" i="1"/>
  <c r="H1313" i="1"/>
  <c r="G1315" i="1"/>
  <c r="H1321" i="1"/>
  <c r="G1323" i="1"/>
  <c r="G1343" i="1"/>
  <c r="G1352" i="1"/>
  <c r="H1355" i="1"/>
  <c r="G1355" i="1"/>
  <c r="H1387" i="1"/>
  <c r="G1387" i="1"/>
  <c r="G1454" i="1"/>
  <c r="H1454" i="1"/>
  <c r="H1514" i="1"/>
  <c r="G1514" i="1"/>
  <c r="H1553" i="1"/>
  <c r="G1553" i="1"/>
  <c r="G1240" i="1"/>
  <c r="G1256" i="1"/>
  <c r="G1272" i="1"/>
  <c r="G1284" i="1"/>
  <c r="G1332" i="1"/>
  <c r="H1332" i="1"/>
  <c r="H1341" i="1"/>
  <c r="G1341" i="1"/>
  <c r="G1364" i="1"/>
  <c r="H1364" i="1"/>
  <c r="H1373" i="1"/>
  <c r="G1373" i="1"/>
  <c r="G1396" i="1"/>
  <c r="H1396" i="1"/>
  <c r="H1405" i="1"/>
  <c r="G1405" i="1"/>
  <c r="G1422" i="1"/>
  <c r="H1422" i="1"/>
  <c r="H1545" i="1"/>
  <c r="G1545" i="1"/>
  <c r="H1550" i="1"/>
  <c r="G1550" i="1"/>
  <c r="H1339" i="1"/>
  <c r="G1339" i="1"/>
  <c r="H1371" i="1"/>
  <c r="G1371" i="1"/>
  <c r="H1403" i="1"/>
  <c r="G1403" i="1"/>
  <c r="G1445" i="1"/>
  <c r="H1445" i="1"/>
  <c r="J1445" i="1"/>
  <c r="H1529" i="1"/>
  <c r="G1529" i="1"/>
  <c r="H1539" i="1"/>
  <c r="G1539" i="1"/>
  <c r="D459" i="4"/>
  <c r="F460" i="4"/>
  <c r="G1232" i="1"/>
  <c r="G1248" i="1"/>
  <c r="G1264" i="1"/>
  <c r="G1280" i="1"/>
  <c r="G1348" i="1"/>
  <c r="H1348" i="1"/>
  <c r="H1357" i="1"/>
  <c r="G1357" i="1"/>
  <c r="G1380" i="1"/>
  <c r="H1380" i="1"/>
  <c r="H1389" i="1"/>
  <c r="G1389" i="1"/>
  <c r="G1412" i="1"/>
  <c r="H1412" i="1"/>
  <c r="J1443" i="1"/>
  <c r="H1443" i="1"/>
  <c r="G1443" i="1"/>
  <c r="I1443" i="1" s="1"/>
  <c r="J1456" i="1"/>
  <c r="G1437" i="1"/>
  <c r="H1456" i="1"/>
  <c r="G1456" i="1"/>
  <c r="I1456" i="1" s="1"/>
  <c r="D44" i="4"/>
  <c r="F45" i="4"/>
  <c r="G1334" i="1"/>
  <c r="H1334" i="1"/>
  <c r="G1366" i="1"/>
  <c r="H1366" i="1"/>
  <c r="G1398" i="1"/>
  <c r="H1398" i="1"/>
  <c r="H1425" i="1"/>
  <c r="G1425" i="1"/>
  <c r="G1467" i="1"/>
  <c r="I1467" i="1" s="1"/>
  <c r="G1338" i="1"/>
  <c r="G1354" i="1"/>
  <c r="G1370" i="1"/>
  <c r="G1386" i="1"/>
  <c r="G1416" i="1"/>
  <c r="H1416" i="1"/>
  <c r="H1437" i="1"/>
  <c r="I1446" i="1"/>
  <c r="H1462" i="1"/>
  <c r="G1462" i="1"/>
  <c r="J1462" i="1"/>
  <c r="J1473" i="1"/>
  <c r="H1497" i="1"/>
  <c r="G1497" i="1"/>
  <c r="F62" i="4"/>
  <c r="F106" i="4"/>
  <c r="D152" i="4"/>
  <c r="F153" i="4"/>
  <c r="F391" i="4"/>
  <c r="D363" i="4"/>
  <c r="G1368" i="1"/>
  <c r="G1384" i="1"/>
  <c r="I1442" i="1"/>
  <c r="F253" i="4"/>
  <c r="D252" i="4"/>
  <c r="H308" i="9"/>
  <c r="E176" i="5"/>
  <c r="G1430" i="1"/>
  <c r="H1430" i="1"/>
  <c r="H1460" i="1"/>
  <c r="G1460" i="1"/>
  <c r="I1460" i="1" s="1"/>
  <c r="H1521" i="1"/>
  <c r="G1521" i="1"/>
  <c r="H1526" i="1"/>
  <c r="G1526" i="1"/>
  <c r="H1569" i="1"/>
  <c r="G1569" i="1"/>
  <c r="G1328" i="1"/>
  <c r="G1344" i="1"/>
  <c r="G1360" i="1"/>
  <c r="G1376" i="1"/>
  <c r="J1441" i="1"/>
  <c r="G1441" i="1"/>
  <c r="I1441" i="1" s="1"/>
  <c r="J1450" i="1"/>
  <c r="H1463" i="1"/>
  <c r="I1463" i="1" s="1"/>
  <c r="G1468" i="1"/>
  <c r="I1468" i="1" s="1"/>
  <c r="J1468" i="1"/>
  <c r="H1468" i="1"/>
  <c r="I1476" i="1"/>
  <c r="H1489" i="1"/>
  <c r="G1489" i="1"/>
  <c r="H1522" i="1"/>
  <c r="G1522" i="1"/>
  <c r="H1547" i="1"/>
  <c r="G1547" i="1"/>
  <c r="G1563" i="1"/>
  <c r="G1566" i="1"/>
  <c r="H1573" i="1"/>
  <c r="F164" i="4"/>
  <c r="E163" i="4"/>
  <c r="F312" i="4"/>
  <c r="E311" i="4"/>
  <c r="D306" i="1" s="1"/>
  <c r="F594" i="4"/>
  <c r="D593" i="4"/>
  <c r="H1330" i="1"/>
  <c r="G1337" i="1"/>
  <c r="H1346" i="1"/>
  <c r="G1353" i="1"/>
  <c r="H1362" i="1"/>
  <c r="G1369" i="1"/>
  <c r="H1378" i="1"/>
  <c r="G1385" i="1"/>
  <c r="H1394" i="1"/>
  <c r="G1401" i="1"/>
  <c r="H1410" i="1"/>
  <c r="G1415" i="1"/>
  <c r="G1439" i="1"/>
  <c r="G1464" i="1"/>
  <c r="I1464" i="1" s="1"/>
  <c r="J1464" i="1"/>
  <c r="H1466" i="1"/>
  <c r="G1466" i="1"/>
  <c r="I1466" i="1" s="1"/>
  <c r="J1474" i="1"/>
  <c r="H1481" i="1"/>
  <c r="G1481" i="1"/>
  <c r="H1486" i="1"/>
  <c r="G1486" i="1"/>
  <c r="D299" i="4"/>
  <c r="F300" i="4"/>
  <c r="H1328" i="1"/>
  <c r="G1340" i="1"/>
  <c r="H1344" i="1"/>
  <c r="G1356" i="1"/>
  <c r="H1360" i="1"/>
  <c r="G1372" i="1"/>
  <c r="H1376" i="1"/>
  <c r="G1388" i="1"/>
  <c r="H1392" i="1"/>
  <c r="H1420" i="1"/>
  <c r="H1439" i="1"/>
  <c r="H1441" i="1"/>
  <c r="I1448" i="1"/>
  <c r="G1450" i="1"/>
  <c r="I1450" i="1" s="1"/>
  <c r="H1459" i="1"/>
  <c r="G1459" i="1"/>
  <c r="I1459" i="1" s="1"/>
  <c r="H1461" i="1"/>
  <c r="G1477" i="1"/>
  <c r="H1477" i="1"/>
  <c r="H1501" i="1"/>
  <c r="F571" i="4"/>
  <c r="D567" i="4"/>
  <c r="D163" i="4"/>
  <c r="F273" i="4"/>
  <c r="E350" i="4"/>
  <c r="F356" i="4"/>
  <c r="D351" i="4"/>
  <c r="D643" i="4"/>
  <c r="F416" i="4"/>
  <c r="D644" i="4"/>
  <c r="F481" i="4"/>
  <c r="D472" i="4"/>
  <c r="E5" i="7"/>
  <c r="G316" i="9" s="1"/>
  <c r="E316" i="9" s="1"/>
  <c r="D1437" i="1"/>
  <c r="B28" i="9"/>
  <c r="B44" i="9"/>
  <c r="G197" i="9"/>
  <c r="E197" i="9" s="1"/>
  <c r="B197" i="9" s="1"/>
  <c r="G193" i="9"/>
  <c r="E193" i="9" s="1"/>
  <c r="B193" i="9" s="1"/>
  <c r="F17" i="4"/>
  <c r="D7" i="4"/>
  <c r="D196" i="4"/>
  <c r="F197" i="4"/>
  <c r="F629" i="4"/>
  <c r="D625" i="4"/>
  <c r="D177" i="5"/>
  <c r="F180" i="5"/>
  <c r="H29" i="3"/>
  <c r="H1455" i="1"/>
  <c r="G1455" i="1"/>
  <c r="H1479" i="1"/>
  <c r="G1479" i="1"/>
  <c r="H1505" i="1"/>
  <c r="G1505" i="1"/>
  <c r="H1577" i="1"/>
  <c r="G1577" i="1"/>
  <c r="D124" i="4"/>
  <c r="F125" i="4"/>
  <c r="D224" i="4"/>
  <c r="D311" i="4"/>
  <c r="F6" i="6"/>
  <c r="E5" i="6"/>
  <c r="H1442" i="1"/>
  <c r="H1449" i="1"/>
  <c r="G1449" i="1"/>
  <c r="I1449" i="1" s="1"/>
  <c r="G1451" i="1"/>
  <c r="I1451" i="1" s="1"/>
  <c r="J1463" i="1"/>
  <c r="H1472" i="1"/>
  <c r="G1472" i="1"/>
  <c r="I1472" i="1" s="1"/>
  <c r="G1474" i="1"/>
  <c r="I1474" i="1" s="1"/>
  <c r="G1482" i="1"/>
  <c r="H1485" i="1"/>
  <c r="G1502" i="1"/>
  <c r="G1530" i="1"/>
  <c r="H1533" i="1"/>
  <c r="H1537" i="1"/>
  <c r="G1537" i="1"/>
  <c r="G1554" i="1"/>
  <c r="H1557" i="1"/>
  <c r="G1574" i="1"/>
  <c r="E7" i="4"/>
  <c r="D50" i="4"/>
  <c r="E106" i="4"/>
  <c r="D102" i="1" s="1"/>
  <c r="H102" i="1" s="1"/>
  <c r="F522" i="4"/>
  <c r="D515" i="4"/>
  <c r="H1561" i="1"/>
  <c r="G1561" i="1"/>
  <c r="F35" i="6"/>
  <c r="D49" i="8"/>
  <c r="J1446" i="1"/>
  <c r="H1453" i="1"/>
  <c r="G1453" i="1"/>
  <c r="J1467" i="1"/>
  <c r="H1513" i="1"/>
  <c r="G1513" i="1"/>
  <c r="G1534" i="1"/>
  <c r="G1538" i="1"/>
  <c r="H1541" i="1"/>
  <c r="G1558" i="1"/>
  <c r="F54" i="4"/>
  <c r="F188" i="4"/>
  <c r="F202" i="4"/>
  <c r="D215" i="4"/>
  <c r="D237" i="5"/>
  <c r="E643" i="4"/>
  <c r="D637" i="1" s="1"/>
  <c r="D421" i="4"/>
  <c r="E7" i="5"/>
  <c r="F259" i="5"/>
  <c r="E472" i="4"/>
  <c r="D466" i="1" s="1"/>
  <c r="E484" i="4"/>
  <c r="D478" i="1" s="1"/>
  <c r="D206" i="5"/>
  <c r="B83" i="9"/>
  <c r="G209" i="9"/>
  <c r="E209" i="9" s="1"/>
  <c r="B209" i="9" s="1"/>
  <c r="G201" i="9"/>
  <c r="E201" i="9" s="1"/>
  <c r="B201" i="9" s="1"/>
  <c r="E363" i="4"/>
  <c r="D358" i="1" s="1"/>
  <c r="F130" i="6"/>
  <c r="D129" i="6"/>
  <c r="D12" i="5"/>
  <c r="D190" i="5"/>
  <c r="F245" i="5"/>
  <c r="G205" i="9"/>
  <c r="E205" i="9" s="1"/>
  <c r="B205" i="9" s="1"/>
  <c r="E459" i="4"/>
  <c r="D453" i="1" s="1"/>
  <c r="D529" i="4"/>
  <c r="F530" i="4"/>
  <c r="D68" i="5"/>
  <c r="H290" i="9"/>
  <c r="E290" i="9" s="1"/>
  <c r="B290" i="9" s="1"/>
  <c r="E87" i="5"/>
  <c r="E291" i="9"/>
  <c r="B291" i="9" s="1"/>
  <c r="F239" i="5"/>
  <c r="E35" i="6"/>
  <c r="E529" i="4"/>
  <c r="F585" i="4"/>
  <c r="D580" i="4"/>
  <c r="F5" i="6"/>
  <c r="D141" i="6"/>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B134" i="9"/>
  <c r="E148" i="9"/>
  <c r="B148" i="9" s="1"/>
  <c r="G163" i="9"/>
  <c r="E163" i="9" s="1"/>
  <c r="B163" i="9" s="1"/>
  <c r="B224" i="9"/>
  <c r="B246" i="9"/>
  <c r="F8" i="5"/>
  <c r="F70" i="5"/>
  <c r="F207" i="5"/>
  <c r="F36" i="6"/>
  <c r="E60" i="9"/>
  <c r="B60" i="9" s="1"/>
  <c r="B62" i="9"/>
  <c r="E89" i="9"/>
  <c r="B89" i="9" s="1"/>
  <c r="E108" i="9"/>
  <c r="B108" i="9" s="1"/>
  <c r="B110" i="9"/>
  <c r="B125" i="9"/>
  <c r="B222" i="9"/>
  <c r="F233" i="9"/>
  <c r="B233" i="9" s="1"/>
  <c r="B251" i="9"/>
  <c r="B264" i="9"/>
  <c r="E273" i="9"/>
  <c r="B273" i="9" s="1"/>
  <c r="E300" i="9"/>
  <c r="B300" i="9" s="1"/>
  <c r="B149" i="9"/>
  <c r="F213" i="9"/>
  <c r="B213" i="9" s="1"/>
  <c r="I10" i="9"/>
  <c r="B94" i="9"/>
  <c r="B126" i="9"/>
  <c r="B142" i="9"/>
  <c r="B256" i="9"/>
  <c r="B301" i="9"/>
  <c r="E65" i="9"/>
  <c r="B65" i="9" s="1"/>
  <c r="B86" i="9"/>
  <c r="E113" i="9"/>
  <c r="B113" i="9" s="1"/>
  <c r="B133" i="9"/>
  <c r="G161" i="9"/>
  <c r="E161" i="9" s="1"/>
  <c r="B161" i="9" s="1"/>
  <c r="B219" i="9"/>
  <c r="B232" i="9"/>
  <c r="B254" i="9"/>
  <c r="F265" i="9"/>
  <c r="B265" i="9" s="1"/>
  <c r="B70" i="9"/>
  <c r="B118" i="9"/>
  <c r="B157" i="9"/>
  <c r="G195" i="9"/>
  <c r="E195" i="9" s="1"/>
  <c r="B195" i="9" s="1"/>
  <c r="G199" i="9"/>
  <c r="E199" i="9" s="1"/>
  <c r="B199" i="9" s="1"/>
  <c r="G203" i="9"/>
  <c r="E203" i="9" s="1"/>
  <c r="B203" i="9" s="1"/>
  <c r="G207" i="9"/>
  <c r="E207" i="9" s="1"/>
  <c r="B207" i="9" s="1"/>
  <c r="G211" i="9"/>
  <c r="E211" i="9" s="1"/>
  <c r="B211" i="9" s="1"/>
  <c r="F277" i="9"/>
  <c r="G1499" i="1" l="1"/>
  <c r="D42" i="8"/>
  <c r="H19" i="9" s="1"/>
  <c r="E19" i="9" s="1"/>
  <c r="B19" i="9" s="1"/>
  <c r="G1576" i="1"/>
  <c r="H1222" i="1"/>
  <c r="G1222" i="1"/>
  <c r="E237" i="5"/>
  <c r="E175" i="5" s="1"/>
  <c r="D1152" i="1" s="1"/>
  <c r="B192" i="9"/>
  <c r="F484" i="4"/>
  <c r="F133" i="4"/>
  <c r="C129" i="1"/>
  <c r="D1408" i="1"/>
  <c r="F114" i="6"/>
  <c r="I27" i="3"/>
  <c r="B316" i="9"/>
  <c r="E315" i="9"/>
  <c r="I10" i="3" s="1"/>
  <c r="I20" i="3"/>
  <c r="D985" i="1"/>
  <c r="F224" i="4"/>
  <c r="C220" i="1"/>
  <c r="D350" i="4"/>
  <c r="F351" i="4"/>
  <c r="C346" i="1"/>
  <c r="E298" i="4"/>
  <c r="F252" i="4"/>
  <c r="C248" i="1"/>
  <c r="E528" i="4"/>
  <c r="D523" i="1"/>
  <c r="F124" i="4"/>
  <c r="C120" i="1"/>
  <c r="E408" i="4"/>
  <c r="D403" i="1" s="1"/>
  <c r="D345" i="1"/>
  <c r="H23" i="3"/>
  <c r="C1214" i="1"/>
  <c r="D6" i="4"/>
  <c r="F7" i="4"/>
  <c r="C3" i="1"/>
  <c r="F580" i="4"/>
  <c r="C574" i="1"/>
  <c r="G310" i="9"/>
  <c r="E310" i="9" s="1"/>
  <c r="B310" i="9" s="1"/>
  <c r="F190" i="5"/>
  <c r="C1167" i="1"/>
  <c r="E166" i="9"/>
  <c r="B166" i="9" s="1"/>
  <c r="H21" i="3"/>
  <c r="C1046" i="1"/>
  <c r="F421" i="4"/>
  <c r="D420" i="4"/>
  <c r="C415" i="1"/>
  <c r="F50" i="4"/>
  <c r="C46" i="1"/>
  <c r="I1455" i="1"/>
  <c r="I1477" i="1"/>
  <c r="E151" i="4"/>
  <c r="D159" i="1"/>
  <c r="I1462" i="1"/>
  <c r="H28" i="3"/>
  <c r="C1435" i="1"/>
  <c r="I25" i="3"/>
  <c r="D1329" i="1"/>
  <c r="C1423" i="1"/>
  <c r="F129" i="6"/>
  <c r="G311" i="9"/>
  <c r="E311" i="9" s="1"/>
  <c r="B311" i="9" s="1"/>
  <c r="F206" i="5"/>
  <c r="C1183" i="1"/>
  <c r="F215" i="4"/>
  <c r="C211" i="1"/>
  <c r="F163" i="4"/>
  <c r="C159" i="1"/>
  <c r="F593" i="4"/>
  <c r="C587" i="1"/>
  <c r="D1436" i="1"/>
  <c r="I29" i="3"/>
  <c r="G478" i="1"/>
  <c r="H478" i="1"/>
  <c r="E141" i="6"/>
  <c r="I24" i="3"/>
  <c r="D1299" i="1"/>
  <c r="F644" i="4"/>
  <c r="C638" i="1"/>
  <c r="F567" i="4"/>
  <c r="C561" i="1"/>
  <c r="F299" i="4"/>
  <c r="D298" i="4"/>
  <c r="C294" i="1"/>
  <c r="I22" i="3"/>
  <c r="D1153" i="1"/>
  <c r="F44" i="4"/>
  <c r="C40" i="1"/>
  <c r="I1447" i="1"/>
  <c r="F12" i="5"/>
  <c r="C990" i="1"/>
  <c r="E6" i="4"/>
  <c r="D3" i="1"/>
  <c r="F196" i="4"/>
  <c r="C192" i="1"/>
  <c r="F515" i="4"/>
  <c r="C509" i="1"/>
  <c r="G308" i="9"/>
  <c r="E308" i="9" s="1"/>
  <c r="B308" i="9" s="1"/>
  <c r="F177" i="5"/>
  <c r="D176" i="5"/>
  <c r="C1154" i="1"/>
  <c r="F459" i="4"/>
  <c r="C453" i="1"/>
  <c r="D43" i="8"/>
  <c r="C1524" i="1"/>
  <c r="H21" i="9"/>
  <c r="G21" i="9"/>
  <c r="D151" i="4"/>
  <c r="F152" i="4"/>
  <c r="C148" i="1"/>
  <c r="D528" i="4"/>
  <c r="F529" i="4"/>
  <c r="C523" i="1"/>
  <c r="F472" i="4"/>
  <c r="C466" i="1"/>
  <c r="D7" i="5"/>
  <c r="E68" i="5"/>
  <c r="F68" i="5" s="1"/>
  <c r="D1065" i="1"/>
  <c r="F311" i="4"/>
  <c r="C306" i="1"/>
  <c r="I1479" i="1"/>
  <c r="F625" i="4"/>
  <c r="C619" i="1"/>
  <c r="F643" i="4"/>
  <c r="C637" i="1"/>
  <c r="I1439" i="1"/>
  <c r="E420" i="4"/>
  <c r="F363" i="4"/>
  <c r="C358" i="1"/>
  <c r="C1517" i="1" l="1"/>
  <c r="G1517" i="1" s="1"/>
  <c r="I34" i="3"/>
  <c r="G314" i="9"/>
  <c r="E314" i="9" s="1"/>
  <c r="B314" i="9" s="1"/>
  <c r="F237" i="5"/>
  <c r="D1214" i="1"/>
  <c r="G1214" i="1" s="1"/>
  <c r="I23" i="3"/>
  <c r="H129" i="1"/>
  <c r="G129" i="1"/>
  <c r="H1408" i="1"/>
  <c r="G1408" i="1"/>
  <c r="H294" i="1"/>
  <c r="G294" i="1"/>
  <c r="G3" i="1"/>
  <c r="H3" i="1"/>
  <c r="G466" i="1"/>
  <c r="H466" i="1"/>
  <c r="H17" i="3"/>
  <c r="F151" i="4"/>
  <c r="D289" i="4"/>
  <c r="D290" i="4" s="1"/>
  <c r="C147" i="1"/>
  <c r="D175" i="5"/>
  <c r="F176" i="5"/>
  <c r="H22" i="3"/>
  <c r="C1153" i="1"/>
  <c r="I16" i="3"/>
  <c r="E412" i="4"/>
  <c r="E290" i="4"/>
  <c r="D286" i="1" s="1"/>
  <c r="D2" i="1"/>
  <c r="G587" i="1"/>
  <c r="H587" i="1"/>
  <c r="F420" i="4"/>
  <c r="D635" i="4"/>
  <c r="C414" i="1"/>
  <c r="E289" i="4"/>
  <c r="I17" i="3"/>
  <c r="D147" i="1"/>
  <c r="H358" i="1"/>
  <c r="G358" i="1"/>
  <c r="E21" i="9"/>
  <c r="G990" i="1"/>
  <c r="H990" i="1"/>
  <c r="H1299" i="1"/>
  <c r="G1299" i="1"/>
  <c r="H574" i="1"/>
  <c r="G574" i="1"/>
  <c r="E407" i="4"/>
  <c r="D402" i="1" s="1"/>
  <c r="D293" i="1"/>
  <c r="E6" i="5"/>
  <c r="E635" i="4"/>
  <c r="D629" i="1" s="1"/>
  <c r="D414" i="1"/>
  <c r="G1524" i="1"/>
  <c r="H1524" i="1"/>
  <c r="G1065" i="1"/>
  <c r="H1065" i="1"/>
  <c r="D636" i="4"/>
  <c r="F528" i="4"/>
  <c r="C522" i="1"/>
  <c r="H40" i="1"/>
  <c r="G40" i="1"/>
  <c r="H211" i="1"/>
  <c r="G211" i="1"/>
  <c r="D408" i="4"/>
  <c r="F350" i="4"/>
  <c r="C345" i="1"/>
  <c r="H346" i="1"/>
  <c r="G346" i="1"/>
  <c r="H509" i="1"/>
  <c r="G509" i="1"/>
  <c r="D407" i="4"/>
  <c r="F298" i="4"/>
  <c r="C293" i="1"/>
  <c r="I35" i="3"/>
  <c r="C1518" i="1"/>
  <c r="H637" i="1"/>
  <c r="G637" i="1"/>
  <c r="I21" i="3"/>
  <c r="D1046" i="1"/>
  <c r="G1046" i="1" s="1"/>
  <c r="H453" i="1"/>
  <c r="G453" i="1"/>
  <c r="H192" i="1"/>
  <c r="G192" i="1"/>
  <c r="H561" i="1"/>
  <c r="G561" i="1"/>
  <c r="H46" i="1"/>
  <c r="G46" i="1"/>
  <c r="D412" i="4"/>
  <c r="F6" i="4"/>
  <c r="H16" i="3"/>
  <c r="C2" i="1"/>
  <c r="H220" i="1"/>
  <c r="G220" i="1"/>
  <c r="K1451" i="9"/>
  <c r="H1423" i="1"/>
  <c r="G1423" i="1"/>
  <c r="D1435" i="1"/>
  <c r="H9" i="3" s="1"/>
  <c r="I28" i="3"/>
  <c r="G318" i="9"/>
  <c r="E318" i="9" s="1"/>
  <c r="G1329" i="1"/>
  <c r="H1329" i="1"/>
  <c r="H120" i="1"/>
  <c r="G120" i="1"/>
  <c r="H148" i="1"/>
  <c r="G148" i="1"/>
  <c r="H1183" i="1"/>
  <c r="G1183" i="1"/>
  <c r="H1167" i="1"/>
  <c r="G1167" i="1"/>
  <c r="H1214" i="1"/>
  <c r="E636" i="4"/>
  <c r="D630" i="1" s="1"/>
  <c r="D522" i="1"/>
  <c r="H306" i="1"/>
  <c r="G306" i="1"/>
  <c r="H523" i="1"/>
  <c r="G523" i="1"/>
  <c r="H159" i="1"/>
  <c r="G159" i="1"/>
  <c r="D6" i="5"/>
  <c r="F7" i="5"/>
  <c r="H20" i="3"/>
  <c r="C985" i="1"/>
  <c r="H619" i="1"/>
  <c r="G619" i="1"/>
  <c r="G313" i="9"/>
  <c r="E313" i="9" s="1"/>
  <c r="G1154" i="1"/>
  <c r="H1154" i="1"/>
  <c r="H638" i="1"/>
  <c r="G638" i="1"/>
  <c r="H1436" i="1"/>
  <c r="G1436" i="1"/>
  <c r="F141" i="6"/>
  <c r="H415" i="1"/>
  <c r="G415" i="1"/>
  <c r="H248" i="1"/>
  <c r="G248" i="1"/>
  <c r="H1517" i="1" l="1"/>
  <c r="H11" i="3"/>
  <c r="N3" i="9" s="1"/>
  <c r="H1046" i="1"/>
  <c r="H1435" i="1"/>
  <c r="K3" i="9"/>
  <c r="H293" i="1"/>
  <c r="G293" i="1"/>
  <c r="H985" i="1"/>
  <c r="G985" i="1"/>
  <c r="H278" i="9"/>
  <c r="D984" i="1"/>
  <c r="H414" i="1"/>
  <c r="G414" i="1"/>
  <c r="G1435" i="1"/>
  <c r="F636" i="4"/>
  <c r="C630" i="1"/>
  <c r="F635" i="4"/>
  <c r="C629" i="1"/>
  <c r="H1153" i="1"/>
  <c r="G1153" i="1"/>
  <c r="B318" i="9"/>
  <c r="E317" i="9"/>
  <c r="I9" i="3" s="1"/>
  <c r="H2" i="1"/>
  <c r="G2" i="1"/>
  <c r="F407" i="4"/>
  <c r="C402" i="1"/>
  <c r="H345" i="1"/>
  <c r="G345" i="1"/>
  <c r="F408" i="4"/>
  <c r="C403" i="1"/>
  <c r="B21" i="9"/>
  <c r="G285" i="9"/>
  <c r="E285" i="9" s="1"/>
  <c r="B285" i="9" s="1"/>
  <c r="G278" i="9"/>
  <c r="F6" i="5"/>
  <c r="C984" i="1"/>
  <c r="B313" i="9"/>
  <c r="E312" i="9"/>
  <c r="H147" i="1"/>
  <c r="G147" i="1"/>
  <c r="D639" i="4"/>
  <c r="F412" i="4"/>
  <c r="C407" i="1"/>
  <c r="F290" i="4"/>
  <c r="C286" i="1"/>
  <c r="H1518" i="1"/>
  <c r="G1518" i="1"/>
  <c r="F175" i="5"/>
  <c r="C1152" i="1"/>
  <c r="D413" i="4"/>
  <c r="D414" i="4" s="1"/>
  <c r="D291" i="4"/>
  <c r="F289" i="4"/>
  <c r="C285" i="1"/>
  <c r="G522" i="1"/>
  <c r="H522" i="1"/>
  <c r="E413" i="4"/>
  <c r="E291" i="4"/>
  <c r="D287" i="1" s="1"/>
  <c r="D285" i="1"/>
  <c r="E414" i="4"/>
  <c r="D409" i="1" s="1"/>
  <c r="E639" i="4"/>
  <c r="D407" i="1"/>
  <c r="I11" i="3" l="1"/>
  <c r="E278" i="9"/>
  <c r="E277" i="9" s="1"/>
  <c r="H629" i="1"/>
  <c r="G629" i="1"/>
  <c r="F414" i="4"/>
  <c r="C409" i="1"/>
  <c r="H285" i="1"/>
  <c r="G285" i="1"/>
  <c r="H286" i="1"/>
  <c r="G286" i="1"/>
  <c r="F291" i="4"/>
  <c r="C287" i="1"/>
  <c r="D415" i="4"/>
  <c r="F413" i="4"/>
  <c r="D640" i="4"/>
  <c r="D641" i="4" s="1"/>
  <c r="C408" i="1"/>
  <c r="D633" i="1"/>
  <c r="H630" i="1"/>
  <c r="G630" i="1"/>
  <c r="G403" i="1"/>
  <c r="H403" i="1"/>
  <c r="G1152" i="1"/>
  <c r="H1152" i="1"/>
  <c r="G407" i="1"/>
  <c r="H407" i="1"/>
  <c r="H8" i="3"/>
  <c r="G984" i="1"/>
  <c r="H984" i="1"/>
  <c r="E640" i="4"/>
  <c r="E641" i="4" s="1"/>
  <c r="E415" i="4"/>
  <c r="D410" i="1" s="1"/>
  <c r="D408" i="1"/>
  <c r="F639" i="4"/>
  <c r="C633" i="1"/>
  <c r="G402" i="1"/>
  <c r="H402" i="1"/>
  <c r="B278" i="9" l="1"/>
  <c r="F641" i="4"/>
  <c r="C635" i="1"/>
  <c r="D635" i="1"/>
  <c r="M3" i="9"/>
  <c r="I8" i="3"/>
  <c r="H408" i="1"/>
  <c r="G408" i="1"/>
  <c r="H409" i="1"/>
  <c r="G409" i="1"/>
  <c r="F415" i="4"/>
  <c r="C410" i="1"/>
  <c r="E642" i="4"/>
  <c r="D634" i="1"/>
  <c r="H287" i="1"/>
  <c r="G287" i="1"/>
  <c r="F640" i="4"/>
  <c r="D642" i="4"/>
  <c r="C634" i="1"/>
  <c r="H633" i="1"/>
  <c r="G633" i="1"/>
  <c r="E646" i="4" l="1"/>
  <c r="D636" i="1"/>
  <c r="H635" i="1"/>
  <c r="G635" i="1"/>
  <c r="H634" i="1"/>
  <c r="G634" i="1"/>
  <c r="D646" i="4"/>
  <c r="F642" i="4"/>
  <c r="C636" i="1"/>
  <c r="D645" i="4"/>
  <c r="G410" i="1"/>
  <c r="H410" i="1"/>
  <c r="E645" i="4"/>
  <c r="H19" i="3" l="1"/>
  <c r="F646" i="4"/>
  <c r="C640" i="1"/>
  <c r="I18" i="3"/>
  <c r="D639" i="1"/>
  <c r="F645" i="4"/>
  <c r="H18" i="3"/>
  <c r="C639" i="1"/>
  <c r="G636" i="1"/>
  <c r="H636" i="1"/>
  <c r="H7" i="3"/>
  <c r="I19" i="3"/>
  <c r="D640" i="1"/>
  <c r="G276" i="9"/>
  <c r="E276" i="9" s="1"/>
  <c r="B276" i="9" s="1"/>
  <c r="H639" i="1" l="1"/>
  <c r="G639" i="1"/>
  <c r="H640" i="1"/>
  <c r="G640" i="1"/>
  <c r="J3" i="9"/>
  <c r="H274" i="9" l="1"/>
  <c r="G274" i="9"/>
  <c r="L272" i="9"/>
  <c r="M272" i="9"/>
  <c r="H18" i="9"/>
  <c r="G18" i="9"/>
  <c r="J17" i="9"/>
  <c r="H16" i="9"/>
  <c r="G15" i="9"/>
  <c r="I13" i="9"/>
  <c r="K11" i="9"/>
  <c r="J8" i="9"/>
  <c r="I5" i="9"/>
  <c r="J11" i="9"/>
  <c r="I8" i="9"/>
  <c r="G16" i="9"/>
  <c r="I17" i="9"/>
  <c r="K6" i="9"/>
  <c r="K9" i="9"/>
  <c r="L15" i="9"/>
  <c r="J13" i="9"/>
  <c r="J12" i="9"/>
  <c r="I6" i="9"/>
  <c r="H17" i="9"/>
  <c r="J5" i="9"/>
  <c r="M16" i="9"/>
  <c r="K7" i="9"/>
  <c r="J9" i="9"/>
  <c r="K8" i="9"/>
  <c r="I9" i="9"/>
  <c r="G17" i="9"/>
  <c r="K5" i="9"/>
  <c r="J7" i="9"/>
  <c r="H15" i="9"/>
  <c r="I7" i="9"/>
  <c r="I12" i="9"/>
  <c r="J6" i="9"/>
  <c r="J10" i="9"/>
  <c r="K13" i="9"/>
  <c r="K12" i="9"/>
  <c r="K10" i="9"/>
  <c r="L16" i="9"/>
  <c r="M15" i="9"/>
  <c r="I11" i="9"/>
  <c r="F16" i="9" l="1"/>
  <c r="E16" i="9"/>
  <c r="E7" i="9"/>
  <c r="B7" i="9" s="1"/>
  <c r="E10" i="9"/>
  <c r="B10" i="9" s="1"/>
  <c r="E18" i="9"/>
  <c r="B18" i="9" s="1"/>
  <c r="F272" i="9"/>
  <c r="B272" i="9" s="1"/>
  <c r="E274" i="9"/>
  <c r="B274" i="9" s="1"/>
  <c r="F15" i="9"/>
  <c r="E9" i="9"/>
  <c r="B9" i="9" s="1"/>
  <c r="E5" i="9"/>
  <c r="B5" i="9" s="1"/>
  <c r="E17" i="9"/>
  <c r="B17" i="9" s="1"/>
  <c r="E12" i="9"/>
  <c r="B12" i="9" s="1"/>
  <c r="E6" i="9"/>
  <c r="B6" i="9" s="1"/>
  <c r="E8" i="9"/>
  <c r="B8" i="9" s="1"/>
  <c r="E13" i="9"/>
  <c r="B13" i="9" s="1"/>
  <c r="E20" i="9"/>
  <c r="I7" i="3" s="1"/>
  <c r="E11" i="9"/>
  <c r="B11" i="9" s="1"/>
  <c r="E15" i="9"/>
  <c r="B16" i="9" l="1"/>
  <c r="F14" i="9"/>
  <c r="F20" i="9"/>
  <c r="E4" i="9"/>
  <c r="E1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<sst xmlns="http://schemas.openxmlformats.org/spreadsheetml/2006/main" count="4374" uniqueCount="3426">
  <si>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</si>
  <si>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</si>
  <si>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</si>
  <si>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</si>
  <si>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</si>
  <si>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</si>
  <si>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</si>
  <si>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</si>
  <si>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</si>
  <si>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</si>
  <si>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</si>
  <si>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</si>
  <si>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</si>
  <si>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</si>
  <si>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</si>
  <si>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</si>
  <si>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</si>
  <si>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</si>
  <si>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</si>
  <si>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</si>
  <si>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</si>
  <si>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</si>
  <si>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</si>
  <si>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</si>
  <si>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</si>
  <si>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</si>
  <si>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</si>
  <si>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</si>
  <si>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</si>
  <si>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</si>
  <si>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</si>
  <si>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OSIJEK</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</si>
  <si>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</si>
  <si>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</si>
  <si>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</si>
  <si>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</si>
  <si>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</si>
  <si>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</si>
  <si>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</si>
  <si>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</si>
  <si>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</si>
  <si>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</si>
  <si>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</si>
  <si>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</si>
  <si>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</si>
  <si>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</si>
  <si>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</si>
  <si>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</si>
  <si>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</si>
  <si>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36186 - GRAD OSIJEK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</si>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</sst>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cols>
    <col min="1" max="1" width="5.1796875" customWidth="1"/>
    <col min="2" max="2" width="8.453125" customWidth="1"/>
    <col min="3" max="12" width="17.542968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125213162.76999998</v>
      </c>
      <c r="D2" s="6">
        <f>'PR-RAS'!E6</f>
        <v>134688689.19</v>
      </c>
      <c r="E2" s="6">
        <v>0</v>
      </c>
      <c r="F2" s="6">
        <v>0</v>
      </c>
      <c r="G2" s="7">
        <f t="shared" ref="G2:G264" si="0">(B2/1000)*(C2*1+D2*2)</f>
        <v>394590.54115</v>
      </c>
      <c r="H2" s="7">
        <f t="shared" ref="H2:H264" si="1">ABS(C2-ROUND(C2,0))+ABS(D2-ROUND(D2,0))</f>
        <v>0.42000001668930054</v>
      </c>
      <c r="I2" s="8">
        <v>0</v>
      </c>
      <c r="J2" s="3"/>
      <c r="K2" s="4"/>
      <c r="L2" s="4"/>
      <c r="M2" s="4"/>
      <c r="N2" s="4"/>
      <c r="O2" s="4"/>
      <c r="P2" s="4"/>
      <c r="Q2" s="4"/>
      <c r="R2" s="4"/>
      <c r="S2" s="4"/>
      <c r="T2" s="4"/>
      <c r="U2" s="4"/>
      <c r="V2" s="4"/>
      <c r="W2" s="4"/>
      <c r="X2" s="4"/>
      <c r="Y2" s="4"/>
      <c r="Z2" s="4"/>
    </row>
    <row r="3" spans="1:26" ht="12.75" customHeight="1">
      <c r="A3" s="9">
        <v>151</v>
      </c>
      <c r="B3" s="1">
        <v>2</v>
      </c>
      <c r="C3" s="1">
        <f>'PR-RAS'!D7</f>
        <v>59192059.649999984</v>
      </c>
      <c r="D3" s="1">
        <f>'PR-RAS'!E7</f>
        <v>67291829.719999999</v>
      </c>
      <c r="E3" s="1">
        <v>0</v>
      </c>
      <c r="F3" s="1">
        <v>0</v>
      </c>
      <c r="G3" s="2">
        <f t="shared" si="0"/>
        <v>387551.43817999994</v>
      </c>
      <c r="H3" s="2">
        <f t="shared" si="1"/>
        <v>0.63000001758337021</v>
      </c>
      <c r="I3" s="10">
        <v>0</v>
      </c>
      <c r="J3" s="3"/>
      <c r="K3" s="4"/>
      <c r="L3" s="4"/>
      <c r="M3" s="4"/>
      <c r="N3" s="4"/>
      <c r="O3" s="4"/>
      <c r="P3" s="4"/>
      <c r="Q3" s="4"/>
      <c r="R3" s="4"/>
      <c r="S3" s="4"/>
      <c r="T3" s="4"/>
      <c r="U3" s="4"/>
      <c r="V3" s="4"/>
      <c r="W3" s="4"/>
      <c r="X3" s="4"/>
      <c r="Y3" s="4"/>
      <c r="Z3" s="4"/>
    </row>
    <row r="4" spans="1:26" ht="12.75" customHeight="1">
      <c r="A4" s="9">
        <v>151</v>
      </c>
      <c r="B4" s="1">
        <v>3</v>
      </c>
      <c r="C4" s="1">
        <f>'PR-RAS'!D8</f>
        <v>55040245.919999987</v>
      </c>
      <c r="D4" s="1">
        <f>'PR-RAS'!E8</f>
        <v>62503450.200000003</v>
      </c>
      <c r="E4" s="1">
        <v>0</v>
      </c>
      <c r="F4" s="1">
        <v>0</v>
      </c>
      <c r="G4" s="2">
        <f t="shared" si="0"/>
        <v>540141.43895999994</v>
      </c>
      <c r="H4" s="2">
        <f t="shared" si="1"/>
        <v>0.28000001609325409</v>
      </c>
      <c r="I4" s="10">
        <v>0</v>
      </c>
      <c r="J4" s="3"/>
      <c r="K4" s="4"/>
      <c r="L4" s="4"/>
      <c r="M4" s="4"/>
      <c r="N4" s="4"/>
      <c r="O4" s="4"/>
      <c r="P4" s="4"/>
      <c r="Q4" s="4"/>
      <c r="R4" s="4"/>
      <c r="S4" s="4"/>
      <c r="T4" s="4"/>
      <c r="U4" s="4"/>
      <c r="V4" s="4"/>
      <c r="W4" s="4"/>
      <c r="X4" s="4"/>
      <c r="Y4" s="4"/>
      <c r="Z4" s="4"/>
    </row>
    <row r="5" spans="1:26" ht="12.75" customHeight="1">
      <c r="A5" s="9">
        <v>151</v>
      </c>
      <c r="B5" s="1">
        <v>4</v>
      </c>
      <c r="C5" s="1">
        <f>'PR-RAS'!D9</f>
        <v>47990234.729999997</v>
      </c>
      <c r="D5" s="1">
        <f>'PR-RAS'!E9</f>
        <v>54884223.229999997</v>
      </c>
      <c r="E5" s="1">
        <v>0</v>
      </c>
      <c r="F5" s="1">
        <v>0</v>
      </c>
      <c r="G5" s="2">
        <f t="shared" si="0"/>
        <v>631034.72476000001</v>
      </c>
      <c r="H5" s="2">
        <f t="shared" si="1"/>
        <v>0.5</v>
      </c>
      <c r="I5" s="10">
        <v>0</v>
      </c>
      <c r="J5" s="3"/>
      <c r="K5" s="4"/>
      <c r="L5" s="4"/>
      <c r="M5" s="4"/>
      <c r="N5" s="4"/>
      <c r="O5" s="4"/>
      <c r="P5" s="4"/>
      <c r="Q5" s="4"/>
      <c r="R5" s="4"/>
      <c r="S5" s="4"/>
      <c r="T5" s="4"/>
      <c r="U5" s="4"/>
      <c r="V5" s="4"/>
      <c r="W5" s="4"/>
      <c r="X5" s="4"/>
      <c r="Y5" s="4"/>
      <c r="Z5" s="4"/>
    </row>
    <row r="6" spans="1:26" ht="12.75" customHeight="1">
      <c r="A6" s="9">
        <v>151</v>
      </c>
      <c r="B6" s="1">
        <v>5</v>
      </c>
      <c r="C6" s="1">
        <f>'PR-RAS'!D10</f>
        <v>5130537.3600000003</v>
      </c>
      <c r="D6" s="1">
        <f>'PR-RAS'!E10</f>
        <v>4882842.74</v>
      </c>
      <c r="E6" s="1">
        <v>0</v>
      </c>
      <c r="F6" s="1">
        <v>0</v>
      </c>
      <c r="G6" s="2">
        <f t="shared" si="0"/>
        <v>74481.114199999996</v>
      </c>
      <c r="H6" s="2">
        <f t="shared" si="1"/>
        <v>0.62000000011175871</v>
      </c>
      <c r="I6" s="10">
        <v>0</v>
      </c>
      <c r="J6" s="3"/>
      <c r="K6" s="4"/>
      <c r="L6" s="4"/>
      <c r="M6" s="4"/>
      <c r="N6" s="4"/>
      <c r="O6" s="4"/>
      <c r="P6" s="4"/>
      <c r="Q6" s="4"/>
      <c r="R6" s="4"/>
      <c r="S6" s="4"/>
      <c r="T6" s="4"/>
      <c r="U6" s="4"/>
      <c r="V6" s="4"/>
      <c r="W6" s="4"/>
      <c r="X6" s="4"/>
      <c r="Y6" s="4"/>
      <c r="Z6" s="4"/>
    </row>
    <row r="7" spans="1:26" ht="12.75" customHeight="1">
      <c r="A7" s="9">
        <v>151</v>
      </c>
      <c r="B7" s="1">
        <v>6</v>
      </c>
      <c r="C7" s="1">
        <f>'PR-RAS'!D11</f>
        <v>1344850.12</v>
      </c>
      <c r="D7" s="1">
        <f>'PR-RAS'!E11</f>
        <v>1579856.66</v>
      </c>
      <c r="E7" s="1">
        <v>0</v>
      </c>
      <c r="F7" s="1">
        <v>0</v>
      </c>
      <c r="G7" s="2">
        <f t="shared" si="0"/>
        <v>27027.380639999996</v>
      </c>
      <c r="H7" s="2">
        <f t="shared" si="1"/>
        <v>0.46000000019557774</v>
      </c>
      <c r="I7" s="10">
        <v>0</v>
      </c>
      <c r="J7" s="3"/>
      <c r="K7" s="4"/>
      <c r="L7" s="4"/>
      <c r="M7" s="4"/>
      <c r="N7" s="4"/>
      <c r="O7" s="4"/>
      <c r="P7" s="4"/>
      <c r="Q7" s="4"/>
      <c r="R7" s="4"/>
      <c r="S7" s="4"/>
      <c r="T7" s="4"/>
      <c r="U7" s="4"/>
      <c r="V7" s="4"/>
      <c r="W7" s="4"/>
      <c r="X7" s="4"/>
      <c r="Y7" s="4"/>
      <c r="Z7" s="4"/>
    </row>
    <row r="8" spans="1:26" ht="12.75" customHeight="1">
      <c r="A8" s="9">
        <v>151</v>
      </c>
      <c r="B8" s="1">
        <v>7</v>
      </c>
      <c r="C8" s="1">
        <f>'PR-RAS'!D12</f>
        <v>3850317.86</v>
      </c>
      <c r="D8" s="1">
        <f>'PR-RAS'!E12</f>
        <v>5097013.09</v>
      </c>
      <c r="E8" s="1">
        <v>0</v>
      </c>
      <c r="F8" s="1">
        <v>0</v>
      </c>
      <c r="G8" s="2">
        <f t="shared" si="0"/>
        <v>98310.408279999989</v>
      </c>
      <c r="H8" s="2">
        <f t="shared" si="1"/>
        <v>0.22999999998137355</v>
      </c>
      <c r="I8" s="10">
        <v>0</v>
      </c>
      <c r="J8" s="3"/>
      <c r="K8" s="4"/>
      <c r="L8" s="4"/>
      <c r="M8" s="4"/>
      <c r="N8" s="4"/>
      <c r="O8" s="4"/>
      <c r="P8" s="4"/>
      <c r="Q8" s="4"/>
      <c r="R8" s="4"/>
      <c r="S8" s="4"/>
      <c r="T8" s="4"/>
      <c r="U8" s="4"/>
      <c r="V8" s="4"/>
      <c r="W8" s="4"/>
      <c r="X8" s="4"/>
      <c r="Y8" s="4"/>
      <c r="Z8" s="4"/>
    </row>
    <row r="9" spans="1:26" ht="12.75" customHeight="1">
      <c r="A9" s="9">
        <v>151</v>
      </c>
      <c r="B9" s="1">
        <v>8</v>
      </c>
      <c r="C9" s="1">
        <f>'PR-RAS'!D13</f>
        <v>1363601.23</v>
      </c>
      <c r="D9" s="1">
        <f>'PR-RAS'!E13</f>
        <v>1780671.72</v>
      </c>
      <c r="E9" s="1">
        <v>0</v>
      </c>
      <c r="F9" s="1">
        <v>0</v>
      </c>
      <c r="G9" s="2">
        <f t="shared" si="0"/>
        <v>39399.557359999999</v>
      </c>
      <c r="H9" s="2">
        <f t="shared" si="1"/>
        <v>0.51000000000931323</v>
      </c>
      <c r="I9" s="10">
        <v>0</v>
      </c>
      <c r="J9" s="3"/>
      <c r="K9" s="4"/>
      <c r="L9" s="4"/>
      <c r="M9" s="4"/>
      <c r="N9" s="4"/>
      <c r="O9" s="4"/>
      <c r="P9" s="4"/>
      <c r="Q9" s="4"/>
      <c r="R9" s="4"/>
      <c r="S9" s="4"/>
      <c r="T9" s="4"/>
      <c r="U9" s="4"/>
      <c r="V9" s="4"/>
      <c r="W9" s="4"/>
      <c r="X9" s="4"/>
      <c r="Y9" s="4"/>
      <c r="Z9" s="4"/>
    </row>
    <row r="10" spans="1:26" ht="12.75" customHeight="1">
      <c r="A10" s="9">
        <v>151</v>
      </c>
      <c r="B10" s="1">
        <v>9</v>
      </c>
      <c r="C10" s="1">
        <f>'PR-RAS'!D14</f>
        <v>36313.800000000003</v>
      </c>
      <c r="D10" s="1">
        <f>'PR-RAS'!E14</f>
        <v>14964.7</v>
      </c>
      <c r="E10" s="1">
        <v>0</v>
      </c>
      <c r="F10" s="1">
        <v>0</v>
      </c>
      <c r="G10" s="2">
        <f t="shared" si="0"/>
        <v>596.18880000000001</v>
      </c>
      <c r="H10" s="2">
        <f t="shared" si="1"/>
        <v>0.49999999999636202</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4675609.18</v>
      </c>
      <c r="D11" s="1">
        <f>'PR-RAS'!E15</f>
        <v>5736121.9400000004</v>
      </c>
      <c r="E11" s="1">
        <v>0</v>
      </c>
      <c r="F11" s="1">
        <v>0</v>
      </c>
      <c r="G11" s="2">
        <f t="shared" si="0"/>
        <v>161478.5306</v>
      </c>
      <c r="H11" s="2">
        <f t="shared" si="1"/>
        <v>0.23999999929219484</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4145648.75</v>
      </c>
      <c r="D19" s="1">
        <f>'PR-RAS'!E23</f>
        <v>4783980.3600000003</v>
      </c>
      <c r="E19" s="1">
        <v>0</v>
      </c>
      <c r="F19" s="1">
        <v>0</v>
      </c>
      <c r="G19" s="2">
        <f t="shared" si="0"/>
        <v>246844.97045999998</v>
      </c>
      <c r="H19" s="2">
        <f t="shared" si="1"/>
        <v>0.61000000033527613</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40.4</v>
      </c>
      <c r="D20" s="1">
        <f>'PR-RAS'!E24</f>
        <v>0</v>
      </c>
      <c r="E20" s="1">
        <v>0</v>
      </c>
      <c r="F20" s="1">
        <v>0</v>
      </c>
      <c r="G20" s="2">
        <f t="shared" si="0"/>
        <v>0.76759999999999995</v>
      </c>
      <c r="H20" s="2">
        <f t="shared" si="1"/>
        <v>0.39999999999999858</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4145608.35</v>
      </c>
      <c r="D23" s="1">
        <f>'PR-RAS'!E27</f>
        <v>4783980.3600000003</v>
      </c>
      <c r="E23" s="1">
        <v>0</v>
      </c>
      <c r="F23" s="1">
        <v>0</v>
      </c>
      <c r="G23" s="2">
        <f t="shared" si="0"/>
        <v>301698.51954000001</v>
      </c>
      <c r="H23" s="2">
        <f t="shared" si="1"/>
        <v>0.71000000042840838</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6164.98</v>
      </c>
      <c r="D25" s="1">
        <f>'PR-RAS'!E29</f>
        <v>4399.16</v>
      </c>
      <c r="E25" s="1">
        <v>0</v>
      </c>
      <c r="F25" s="1">
        <v>0</v>
      </c>
      <c r="G25" s="2">
        <f t="shared" si="0"/>
        <v>359.11919999999998</v>
      </c>
      <c r="H25" s="2">
        <f t="shared" si="1"/>
        <v>0.18000000000029104</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4249.16</v>
      </c>
      <c r="D27" s="1">
        <f>'PR-RAS'!E31</f>
        <v>4399.08</v>
      </c>
      <c r="E27" s="1">
        <v>0</v>
      </c>
      <c r="F27" s="1">
        <v>0</v>
      </c>
      <c r="G27" s="2">
        <f t="shared" si="0"/>
        <v>339.23031999999995</v>
      </c>
      <c r="H27" s="2">
        <f t="shared" si="1"/>
        <v>0.23999999999978172</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1915.82</v>
      </c>
      <c r="D29" s="1">
        <f>'PR-RAS'!E33</f>
        <v>0.08</v>
      </c>
      <c r="E29" s="1">
        <v>0</v>
      </c>
      <c r="F29" s="1">
        <v>0</v>
      </c>
      <c r="G29" s="2">
        <f t="shared" si="0"/>
        <v>53.647440000000003</v>
      </c>
      <c r="H29" s="2">
        <f t="shared" si="1"/>
        <v>0.26000000000006368</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47358803.889999993</v>
      </c>
      <c r="D46" s="1">
        <f>'PR-RAS'!E50</f>
        <v>46123825.819999993</v>
      </c>
      <c r="E46" s="1">
        <v>0</v>
      </c>
      <c r="F46" s="1">
        <v>0</v>
      </c>
      <c r="G46" s="2">
        <f t="shared" si="0"/>
        <v>6282290.4988499982</v>
      </c>
      <c r="H46" s="2">
        <f t="shared" si="1"/>
        <v>0.29000001400709152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25655.5</v>
      </c>
      <c r="E47" s="1">
        <v>0</v>
      </c>
      <c r="F47" s="1">
        <v>0</v>
      </c>
      <c r="G47" s="2">
        <f t="shared" si="0"/>
        <v>2360.306</v>
      </c>
      <c r="H47" s="2">
        <f t="shared" si="1"/>
        <v>0.5</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25655.5</v>
      </c>
      <c r="E49" s="1">
        <v>0</v>
      </c>
      <c r="F49" s="1">
        <v>0</v>
      </c>
      <c r="G49" s="2">
        <f t="shared" si="0"/>
        <v>2462.9279999999999</v>
      </c>
      <c r="H49" s="2">
        <f t="shared" si="1"/>
        <v>0.5</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237646.4</v>
      </c>
      <c r="D50" s="1">
        <f>'PR-RAS'!E54</f>
        <v>193546.43</v>
      </c>
      <c r="E50" s="1">
        <v>0</v>
      </c>
      <c r="F50" s="1">
        <v>0</v>
      </c>
      <c r="G50" s="2">
        <f t="shared" si="0"/>
        <v>30612.223740000001</v>
      </c>
      <c r="H50" s="2">
        <f t="shared" si="1"/>
        <v>0.82999999998719431</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27885.69</v>
      </c>
      <c r="D51" s="1">
        <f>'PR-RAS'!E55</f>
        <v>0</v>
      </c>
      <c r="E51" s="1">
        <v>0</v>
      </c>
      <c r="F51" s="1">
        <v>0</v>
      </c>
      <c r="G51" s="2">
        <f t="shared" si="0"/>
        <v>1394.2845</v>
      </c>
      <c r="H51" s="2">
        <f t="shared" si="1"/>
        <v>0.31000000000130967</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0.02</v>
      </c>
      <c r="D52" s="1">
        <f>'PR-RAS'!E56</f>
        <v>4402.8100000000004</v>
      </c>
      <c r="E52" s="1">
        <v>0</v>
      </c>
      <c r="F52" s="1">
        <v>0</v>
      </c>
      <c r="G52" s="2">
        <f t="shared" si="0"/>
        <v>449.08764000000002</v>
      </c>
      <c r="H52" s="2">
        <f t="shared" si="1"/>
        <v>0.20999999999959981</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209760.69</v>
      </c>
      <c r="D53" s="1">
        <f>'PR-RAS'!E57</f>
        <v>122845.24</v>
      </c>
      <c r="E53" s="1">
        <v>0</v>
      </c>
      <c r="F53" s="1">
        <v>0</v>
      </c>
      <c r="G53" s="2">
        <f t="shared" si="0"/>
        <v>23683.46084</v>
      </c>
      <c r="H53" s="2">
        <f t="shared" si="1"/>
        <v>0.55000000000291038</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66298.38</v>
      </c>
      <c r="E54" s="1">
        <v>0</v>
      </c>
      <c r="F54" s="1">
        <v>0</v>
      </c>
      <c r="G54" s="2">
        <f t="shared" si="0"/>
        <v>7027.6282799999999</v>
      </c>
      <c r="H54" s="2">
        <f t="shared" si="1"/>
        <v>0.38000000000465661</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3461062.75</v>
      </c>
      <c r="D55" s="1">
        <f>'PR-RAS'!E59</f>
        <v>3761531.34</v>
      </c>
      <c r="E55" s="1">
        <v>0</v>
      </c>
      <c r="F55" s="1">
        <v>0</v>
      </c>
      <c r="G55" s="2">
        <f t="shared" si="0"/>
        <v>593142.77321999997</v>
      </c>
      <c r="H55" s="2">
        <f t="shared" si="1"/>
        <v>0.58999999985098839</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1221592.48</v>
      </c>
      <c r="D56" s="1">
        <f>'PR-RAS'!E60</f>
        <v>2703276.23</v>
      </c>
      <c r="E56" s="1">
        <v>0</v>
      </c>
      <c r="F56" s="1">
        <v>0</v>
      </c>
      <c r="G56" s="2">
        <f t="shared" si="0"/>
        <v>364547.97169999999</v>
      </c>
      <c r="H56" s="2">
        <f t="shared" si="1"/>
        <v>0.7099999999627471</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2239470.27</v>
      </c>
      <c r="D57" s="1">
        <f>'PR-RAS'!E61</f>
        <v>1058255.1100000001</v>
      </c>
      <c r="E57" s="1">
        <v>0</v>
      </c>
      <c r="F57" s="1">
        <v>0</v>
      </c>
      <c r="G57" s="2">
        <f t="shared" si="0"/>
        <v>243934.90744000001</v>
      </c>
      <c r="H57" s="2">
        <f t="shared" si="1"/>
        <v>0.38000000012107193</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764032.45</v>
      </c>
      <c r="D58" s="1">
        <f>'PR-RAS'!E62</f>
        <v>782575.22</v>
      </c>
      <c r="E58" s="1">
        <v>0</v>
      </c>
      <c r="F58" s="1">
        <v>0</v>
      </c>
      <c r="G58" s="2">
        <f t="shared" si="0"/>
        <v>132763.42473</v>
      </c>
      <c r="H58" s="2">
        <f t="shared" si="1"/>
        <v>0.66999999992549419</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717399.48</v>
      </c>
      <c r="D59" s="1">
        <f>'PR-RAS'!E63</f>
        <v>708525.22</v>
      </c>
      <c r="E59" s="1">
        <v>0</v>
      </c>
      <c r="F59" s="1">
        <v>0</v>
      </c>
      <c r="G59" s="2">
        <f t="shared" si="0"/>
        <v>123798.09536000001</v>
      </c>
      <c r="H59" s="2">
        <f t="shared" si="1"/>
        <v>0.69999999995343387</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46632.97</v>
      </c>
      <c r="D60" s="1">
        <f>'PR-RAS'!E64</f>
        <v>74050</v>
      </c>
      <c r="E60" s="1">
        <v>0</v>
      </c>
      <c r="F60" s="1">
        <v>0</v>
      </c>
      <c r="G60" s="2">
        <f t="shared" si="0"/>
        <v>11489.245229999999</v>
      </c>
      <c r="H60" s="2">
        <f t="shared" si="1"/>
        <v>2.9999999998835847E-2</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2029193.54</v>
      </c>
      <c r="D61" s="1">
        <f>'PR-RAS'!E65</f>
        <v>1585547.39</v>
      </c>
      <c r="E61" s="1">
        <v>0</v>
      </c>
      <c r="F61" s="1">
        <v>0</v>
      </c>
      <c r="G61" s="2">
        <f t="shared" si="0"/>
        <v>312017.29920000001</v>
      </c>
      <c r="H61" s="2">
        <f t="shared" si="1"/>
        <v>0.84999999986030161</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1648596.54</v>
      </c>
      <c r="D62" s="1">
        <f>'PR-RAS'!E66</f>
        <v>1204950.3899999999</v>
      </c>
      <c r="E62" s="1">
        <v>0</v>
      </c>
      <c r="F62" s="1">
        <v>0</v>
      </c>
      <c r="G62" s="2">
        <f t="shared" si="0"/>
        <v>247568.33651999998</v>
      </c>
      <c r="H62" s="2">
        <f t="shared" si="1"/>
        <v>0.84999999986030161</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380597</v>
      </c>
      <c r="D63" s="1">
        <f>'PR-RAS'!E67</f>
        <v>380597</v>
      </c>
      <c r="E63" s="1">
        <v>0</v>
      </c>
      <c r="F63" s="1">
        <v>0</v>
      </c>
      <c r="G63" s="2">
        <f t="shared" si="0"/>
        <v>70791.042000000001</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28463646.639999997</v>
      </c>
      <c r="D64" s="1">
        <f>'PR-RAS'!E68</f>
        <v>35900818.419999994</v>
      </c>
      <c r="E64" s="1">
        <v>0</v>
      </c>
      <c r="F64" s="1">
        <v>0</v>
      </c>
      <c r="G64" s="2">
        <f t="shared" si="0"/>
        <v>6316712.8592399992</v>
      </c>
      <c r="H64" s="2">
        <f t="shared" si="1"/>
        <v>0.7799999974668026</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28096995.559999999</v>
      </c>
      <c r="D65" s="1">
        <f>'PR-RAS'!E69</f>
        <v>35457717.119999997</v>
      </c>
      <c r="E65" s="1">
        <v>0</v>
      </c>
      <c r="F65" s="1">
        <v>0</v>
      </c>
      <c r="G65" s="2">
        <f t="shared" si="0"/>
        <v>6336795.5071999999</v>
      </c>
      <c r="H65" s="2">
        <f t="shared" si="1"/>
        <v>0.55999999865889549</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366651.08</v>
      </c>
      <c r="D66" s="1">
        <f>'PR-RAS'!E70</f>
        <v>443101.3</v>
      </c>
      <c r="E66" s="1">
        <v>0</v>
      </c>
      <c r="F66" s="1">
        <v>0</v>
      </c>
      <c r="G66" s="2">
        <f t="shared" si="0"/>
        <v>81435.489199999996</v>
      </c>
      <c r="H66" s="2">
        <f t="shared" si="1"/>
        <v>0.38000000000465661</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12403222.109999999</v>
      </c>
      <c r="D70" s="1">
        <f>'PR-RAS'!E74</f>
        <v>3874151.5199999996</v>
      </c>
      <c r="E70" s="1">
        <v>0</v>
      </c>
      <c r="F70" s="1">
        <v>0</v>
      </c>
      <c r="G70" s="2">
        <f t="shared" si="0"/>
        <v>1390455.23535</v>
      </c>
      <c r="H70" s="2">
        <f t="shared" si="1"/>
        <v>0.58999999985098839</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1523073.08</v>
      </c>
      <c r="D71" s="1">
        <f>'PR-RAS'!E75</f>
        <v>1226312.9099999999</v>
      </c>
      <c r="E71" s="1">
        <v>0</v>
      </c>
      <c r="F71" s="1">
        <v>0</v>
      </c>
      <c r="G71" s="2">
        <f t="shared" si="0"/>
        <v>278298.92300000001</v>
      </c>
      <c r="H71" s="2">
        <f t="shared" si="1"/>
        <v>0.17000000015832484</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10880149.029999999</v>
      </c>
      <c r="D72" s="1">
        <f>'PR-RAS'!E76</f>
        <v>2647838.61</v>
      </c>
      <c r="E72" s="1">
        <v>0</v>
      </c>
      <c r="F72" s="1">
        <v>0</v>
      </c>
      <c r="G72" s="2">
        <f t="shared" si="0"/>
        <v>1148483.6637499998</v>
      </c>
      <c r="H72" s="2">
        <f t="shared" si="1"/>
        <v>0.41999999945983291</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3470027.9</v>
      </c>
      <c r="D78" s="1">
        <f>'PR-RAS'!E82</f>
        <v>3602192.4299999997</v>
      </c>
      <c r="E78" s="1">
        <v>0</v>
      </c>
      <c r="F78" s="1">
        <v>0</v>
      </c>
      <c r="G78" s="2">
        <f t="shared" si="0"/>
        <v>821929.78252000001</v>
      </c>
      <c r="H78" s="2">
        <f t="shared" si="1"/>
        <v>0.52999999979510903</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185730.37999999998</v>
      </c>
      <c r="D79" s="1">
        <f>'PR-RAS'!E83</f>
        <v>550718.11</v>
      </c>
      <c r="E79" s="1">
        <v>0</v>
      </c>
      <c r="F79" s="1">
        <v>0</v>
      </c>
      <c r="G79" s="2">
        <f t="shared" si="0"/>
        <v>100398.99479999999</v>
      </c>
      <c r="H79" s="2">
        <f t="shared" si="1"/>
        <v>0.48999999996158294</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162549.06</v>
      </c>
      <c r="D81" s="1">
        <f>'PR-RAS'!E85</f>
        <v>529889.21</v>
      </c>
      <c r="E81" s="1">
        <v>0</v>
      </c>
      <c r="F81" s="1">
        <v>0</v>
      </c>
      <c r="G81" s="2">
        <f t="shared" si="0"/>
        <v>97786.198399999994</v>
      </c>
      <c r="H81" s="2">
        <f t="shared" si="1"/>
        <v>0.26999999996041879</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23163.43</v>
      </c>
      <c r="D82" s="1">
        <f>'PR-RAS'!E86</f>
        <v>20828.900000000001</v>
      </c>
      <c r="E82" s="1">
        <v>0</v>
      </c>
      <c r="F82" s="1">
        <v>0</v>
      </c>
      <c r="G82" s="2">
        <f t="shared" si="0"/>
        <v>5250.5196300000007</v>
      </c>
      <c r="H82" s="2">
        <f t="shared" si="1"/>
        <v>0.52999999999883585</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17.55</v>
      </c>
      <c r="D84" s="1">
        <f>'PR-RAS'!E88</f>
        <v>0</v>
      </c>
      <c r="E84" s="1">
        <v>0</v>
      </c>
      <c r="F84" s="1">
        <v>0</v>
      </c>
      <c r="G84" s="2">
        <f t="shared" si="0"/>
        <v>1.4566500000000002</v>
      </c>
      <c r="H84" s="2">
        <f t="shared" si="1"/>
        <v>0.44999999999999929</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0.34</v>
      </c>
      <c r="D86" s="1">
        <f>'PR-RAS'!E90</f>
        <v>0</v>
      </c>
      <c r="E86" s="1">
        <v>0</v>
      </c>
      <c r="F86" s="1">
        <v>0</v>
      </c>
      <c r="G86" s="2">
        <f t="shared" si="0"/>
        <v>2.8900000000000006E-2</v>
      </c>
      <c r="H86" s="2">
        <f t="shared" si="1"/>
        <v>0.34</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3284297.52</v>
      </c>
      <c r="D87" s="1">
        <f>'PR-RAS'!E91</f>
        <v>3051474.32</v>
      </c>
      <c r="E87" s="1">
        <v>0</v>
      </c>
      <c r="F87" s="1">
        <v>0</v>
      </c>
      <c r="G87" s="2">
        <f t="shared" si="0"/>
        <v>807303.16975999996</v>
      </c>
      <c r="H87" s="2">
        <f t="shared" si="1"/>
        <v>0.79999999981373549</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482535.69</v>
      </c>
      <c r="D88" s="1">
        <f>'PR-RAS'!E92</f>
        <v>516971.18</v>
      </c>
      <c r="E88" s="1">
        <v>0</v>
      </c>
      <c r="F88" s="1">
        <v>0</v>
      </c>
      <c r="G88" s="2">
        <f t="shared" si="0"/>
        <v>131933.59034999998</v>
      </c>
      <c r="H88" s="2">
        <f t="shared" si="1"/>
        <v>0.48999999999068677</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2175599.7400000002</v>
      </c>
      <c r="D89" s="1">
        <f>'PR-RAS'!E93</f>
        <v>2171835.81</v>
      </c>
      <c r="E89" s="1">
        <v>0</v>
      </c>
      <c r="F89" s="1">
        <v>0</v>
      </c>
      <c r="G89" s="2">
        <f t="shared" si="0"/>
        <v>573695.87968000001</v>
      </c>
      <c r="H89" s="2">
        <f t="shared" si="1"/>
        <v>0.44999999972060323</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574168.5</v>
      </c>
      <c r="D90" s="1">
        <f>'PR-RAS'!E94</f>
        <v>335113.76</v>
      </c>
      <c r="E90" s="1">
        <v>0</v>
      </c>
      <c r="F90" s="1">
        <v>0</v>
      </c>
      <c r="G90" s="2">
        <f t="shared" si="0"/>
        <v>110751.24578</v>
      </c>
      <c r="H90" s="2">
        <f t="shared" si="1"/>
        <v>0.73999999999068677</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51993.59</v>
      </c>
      <c r="D93" s="1">
        <f>'PR-RAS'!E97</f>
        <v>27553.57</v>
      </c>
      <c r="E93" s="1">
        <v>0</v>
      </c>
      <c r="F93" s="1">
        <v>0</v>
      </c>
      <c r="G93" s="2">
        <f t="shared" si="0"/>
        <v>9853.2671599999994</v>
      </c>
      <c r="H93" s="2">
        <f t="shared" si="1"/>
        <v>0.8400000000037835</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13655055.41</v>
      </c>
      <c r="D102" s="1">
        <f>'PR-RAS'!E106</f>
        <v>15601905.66</v>
      </c>
      <c r="E102" s="1">
        <v>0</v>
      </c>
      <c r="F102" s="1">
        <v>0</v>
      </c>
      <c r="G102" s="2">
        <f t="shared" si="0"/>
        <v>4530745.5397300003</v>
      </c>
      <c r="H102" s="2">
        <f t="shared" si="1"/>
        <v>0.75</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435955.6</v>
      </c>
      <c r="D103" s="1">
        <f>'PR-RAS'!E107</f>
        <v>429983.2</v>
      </c>
      <c r="E103" s="1">
        <v>0</v>
      </c>
      <c r="F103" s="1">
        <v>0</v>
      </c>
      <c r="G103" s="2">
        <f t="shared" si="0"/>
        <v>132184.04399999999</v>
      </c>
      <c r="H103" s="2">
        <f t="shared" si="1"/>
        <v>0.6000000000349246</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367300.73</v>
      </c>
      <c r="D105" s="1">
        <f>'PR-RAS'!E109</f>
        <v>365372.49</v>
      </c>
      <c r="E105" s="1">
        <v>0</v>
      </c>
      <c r="F105" s="1">
        <v>0</v>
      </c>
      <c r="G105" s="2">
        <f t="shared" si="0"/>
        <v>114196.75383999999</v>
      </c>
      <c r="H105" s="2">
        <f t="shared" si="1"/>
        <v>0.76000000000931323</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18883.7</v>
      </c>
      <c r="D106" s="1">
        <f>'PR-RAS'!E110</f>
        <v>29874.84</v>
      </c>
      <c r="E106" s="1">
        <v>0</v>
      </c>
      <c r="F106" s="1">
        <v>0</v>
      </c>
      <c r="G106" s="2">
        <f t="shared" si="0"/>
        <v>8256.5048999999999</v>
      </c>
      <c r="H106" s="2">
        <f t="shared" si="1"/>
        <v>0.45999999999912689</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49771.17</v>
      </c>
      <c r="D107" s="1">
        <f>'PR-RAS'!E111</f>
        <v>34735.870000000003</v>
      </c>
      <c r="E107" s="1">
        <v>0</v>
      </c>
      <c r="F107" s="1">
        <v>0</v>
      </c>
      <c r="G107" s="2">
        <f t="shared" si="0"/>
        <v>12639.748460000001</v>
      </c>
      <c r="H107" s="2">
        <f t="shared" si="1"/>
        <v>0.29999999999563443</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4181111.6100000003</v>
      </c>
      <c r="D108" s="1">
        <f>'PR-RAS'!E112</f>
        <v>4629954.71</v>
      </c>
      <c r="E108" s="1">
        <v>0</v>
      </c>
      <c r="F108" s="1">
        <v>0</v>
      </c>
      <c r="G108" s="2">
        <f t="shared" si="0"/>
        <v>1438189.2502100002</v>
      </c>
      <c r="H108" s="2">
        <f t="shared" si="1"/>
        <v>0.67999999970197678</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438.36</v>
      </c>
      <c r="D109" s="1">
        <f>'PR-RAS'!E113</f>
        <v>681.45</v>
      </c>
      <c r="E109" s="1">
        <v>0</v>
      </c>
      <c r="F109" s="1">
        <v>0</v>
      </c>
      <c r="G109" s="2">
        <f t="shared" si="0"/>
        <v>194.53608000000003</v>
      </c>
      <c r="H109" s="2">
        <f t="shared" si="1"/>
        <v>0.81000000000005912</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17149.189999999999</v>
      </c>
      <c r="D110" s="1">
        <f>'PR-RAS'!E114</f>
        <v>15006.12</v>
      </c>
      <c r="E110" s="1">
        <v>0</v>
      </c>
      <c r="F110" s="1">
        <v>0</v>
      </c>
      <c r="G110" s="2">
        <f t="shared" si="0"/>
        <v>5140.5958700000001</v>
      </c>
      <c r="H110" s="2">
        <f t="shared" si="1"/>
        <v>0.30999999999949068</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8.9</v>
      </c>
      <c r="D111" s="1">
        <f>'PR-RAS'!E115</f>
        <v>19694.82</v>
      </c>
      <c r="E111" s="1">
        <v>0</v>
      </c>
      <c r="F111" s="1">
        <v>0</v>
      </c>
      <c r="G111" s="2">
        <f t="shared" si="0"/>
        <v>4333.8393999999998</v>
      </c>
      <c r="H111" s="2">
        <f t="shared" si="1"/>
        <v>0.28000000000029068</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4163515.16</v>
      </c>
      <c r="D113" s="1">
        <f>'PR-RAS'!E117</f>
        <v>4594572.32</v>
      </c>
      <c r="E113" s="1">
        <v>0</v>
      </c>
      <c r="F113" s="1">
        <v>0</v>
      </c>
      <c r="G113" s="2">
        <f t="shared" si="0"/>
        <v>1495497.8976</v>
      </c>
      <c r="H113" s="2">
        <f t="shared" si="1"/>
        <v>0.48000000044703484</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9037988.2000000011</v>
      </c>
      <c r="D116" s="1">
        <f>'PR-RAS'!E120</f>
        <v>10541967.75</v>
      </c>
      <c r="E116" s="1">
        <v>0</v>
      </c>
      <c r="F116" s="1">
        <v>0</v>
      </c>
      <c r="G116" s="2">
        <f t="shared" si="0"/>
        <v>3464021.2255000006</v>
      </c>
      <c r="H116" s="2">
        <f t="shared" si="1"/>
        <v>0.45000000111758709</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313366.40000000002</v>
      </c>
      <c r="D117" s="1">
        <f>'PR-RAS'!E121</f>
        <v>2126683.71</v>
      </c>
      <c r="E117" s="1">
        <v>0</v>
      </c>
      <c r="F117" s="1">
        <v>0</v>
      </c>
      <c r="G117" s="2">
        <f t="shared" si="0"/>
        <v>529741.12312</v>
      </c>
      <c r="H117" s="2">
        <f t="shared" si="1"/>
        <v>0.69000000006053597</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8724621.8000000007</v>
      </c>
      <c r="D118" s="1">
        <f>'PR-RAS'!E122</f>
        <v>8415284.0399999991</v>
      </c>
      <c r="E118" s="1">
        <v>0</v>
      </c>
      <c r="F118" s="1">
        <v>0</v>
      </c>
      <c r="G118" s="2">
        <f t="shared" si="0"/>
        <v>2989957.2159600002</v>
      </c>
      <c r="H118" s="2">
        <f t="shared" si="1"/>
        <v>0.23999999836087227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998476.66999999993</v>
      </c>
      <c r="D120" s="1">
        <f>'PR-RAS'!E124</f>
        <v>1339598.6800000002</v>
      </c>
      <c r="E120" s="1">
        <v>0</v>
      </c>
      <c r="F120" s="1">
        <v>0</v>
      </c>
      <c r="G120" s="2">
        <f t="shared" si="0"/>
        <v>437643.20957000001</v>
      </c>
      <c r="H120" s="2">
        <f t="shared" si="1"/>
        <v>0.64999999990686774</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872756.37</v>
      </c>
      <c r="D121" s="1">
        <f>'PR-RAS'!E125</f>
        <v>1187523.7100000002</v>
      </c>
      <c r="E121" s="1">
        <v>0</v>
      </c>
      <c r="F121" s="1">
        <v>0</v>
      </c>
      <c r="G121" s="2">
        <f t="shared" si="0"/>
        <v>389736.45480000007</v>
      </c>
      <c r="H121" s="2">
        <f t="shared" si="1"/>
        <v>0.65999999979976565</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74640.479999999996</v>
      </c>
      <c r="D122" s="1">
        <f>'PR-RAS'!E126</f>
        <v>137534.6</v>
      </c>
      <c r="E122" s="1">
        <v>0</v>
      </c>
      <c r="F122" s="1">
        <v>0</v>
      </c>
      <c r="G122" s="2">
        <f t="shared" si="0"/>
        <v>42314.871279999999</v>
      </c>
      <c r="H122" s="2">
        <f t="shared" si="1"/>
        <v>0.8799999999901047</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798115.89</v>
      </c>
      <c r="D123" s="1">
        <f>'PR-RAS'!E127</f>
        <v>1049989.1100000001</v>
      </c>
      <c r="E123" s="1">
        <v>0</v>
      </c>
      <c r="F123" s="1">
        <v>0</v>
      </c>
      <c r="G123" s="2">
        <f t="shared" si="0"/>
        <v>353567.48142000003</v>
      </c>
      <c r="H123" s="2">
        <f t="shared" si="1"/>
        <v>0.22000000008847564</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125720.29999999999</v>
      </c>
      <c r="D124" s="1">
        <f>'PR-RAS'!E128</f>
        <v>152074.97</v>
      </c>
      <c r="E124" s="1">
        <v>0</v>
      </c>
      <c r="F124" s="1">
        <v>0</v>
      </c>
      <c r="G124" s="2">
        <f t="shared" si="0"/>
        <v>52874.039519999998</v>
      </c>
      <c r="H124" s="2">
        <f t="shared" si="1"/>
        <v>0.32999999998719431</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96119.43</v>
      </c>
      <c r="D125" s="1">
        <f>'PR-RAS'!E129</f>
        <v>97542.76</v>
      </c>
      <c r="E125" s="1">
        <v>0</v>
      </c>
      <c r="F125" s="1">
        <v>0</v>
      </c>
      <c r="G125" s="2">
        <f t="shared" si="0"/>
        <v>36109.413799999995</v>
      </c>
      <c r="H125" s="2">
        <f t="shared" si="1"/>
        <v>0.66999999999825377</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29600.87</v>
      </c>
      <c r="D126" s="1">
        <f>'PR-RAS'!E130</f>
        <v>54532.21</v>
      </c>
      <c r="E126" s="1">
        <v>0</v>
      </c>
      <c r="F126" s="1">
        <v>0</v>
      </c>
      <c r="G126" s="2">
        <f t="shared" si="0"/>
        <v>17333.161250000001</v>
      </c>
      <c r="H126" s="2">
        <f t="shared" si="1"/>
        <v>0.34000000000014552</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538739.25</v>
      </c>
      <c r="D135" s="1">
        <f>'PR-RAS'!E139</f>
        <v>729336.87999999989</v>
      </c>
      <c r="E135" s="1">
        <v>0</v>
      </c>
      <c r="F135" s="1">
        <v>0</v>
      </c>
      <c r="G135" s="2">
        <f t="shared" si="0"/>
        <v>267653.34333999996</v>
      </c>
      <c r="H135" s="2">
        <f t="shared" si="1"/>
        <v>0.37000000011175871</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300172.21000000002</v>
      </c>
      <c r="D136" s="1">
        <f>'PR-RAS'!E140</f>
        <v>441975.22</v>
      </c>
      <c r="E136" s="1">
        <v>0</v>
      </c>
      <c r="F136" s="1">
        <v>0</v>
      </c>
      <c r="G136" s="2">
        <f t="shared" si="0"/>
        <v>159856.55775000001</v>
      </c>
      <c r="H136" s="2">
        <f t="shared" si="1"/>
        <v>0.42999999999301508</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300172.21000000002</v>
      </c>
      <c r="D145" s="1">
        <f>'PR-RAS'!E149</f>
        <v>441975.22</v>
      </c>
      <c r="E145" s="1">
        <v>0</v>
      </c>
      <c r="F145" s="1">
        <v>0</v>
      </c>
      <c r="G145" s="2">
        <f t="shared" si="0"/>
        <v>170513.66159999996</v>
      </c>
      <c r="H145" s="2">
        <f t="shared" si="1"/>
        <v>0.42999999999301508</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238567.04000000001</v>
      </c>
      <c r="D146" s="1">
        <f>'PR-RAS'!E150</f>
        <v>287361.65999999997</v>
      </c>
      <c r="E146" s="1">
        <v>0</v>
      </c>
      <c r="F146" s="1">
        <v>0</v>
      </c>
      <c r="G146" s="2">
        <f t="shared" si="0"/>
        <v>117927.10219999999</v>
      </c>
      <c r="H146" s="2">
        <f t="shared" si="1"/>
        <v>0.38000000003376044</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98426034.190000013</v>
      </c>
      <c r="D147" s="1">
        <f>'PR-RAS'!E151</f>
        <v>117634028.27000001</v>
      </c>
      <c r="E147" s="1">
        <v>0</v>
      </c>
      <c r="F147" s="1">
        <v>0</v>
      </c>
      <c r="G147" s="2">
        <f t="shared" si="0"/>
        <v>48719337.246579997</v>
      </c>
      <c r="H147" s="2">
        <f t="shared" si="1"/>
        <v>0.46000002324581146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45689315.390000001</v>
      </c>
      <c r="D148" s="1">
        <f>'PR-RAS'!E152</f>
        <v>57503511.68</v>
      </c>
      <c r="E148" s="1">
        <v>0</v>
      </c>
      <c r="F148" s="1">
        <v>0</v>
      </c>
      <c r="G148" s="2">
        <f t="shared" si="0"/>
        <v>23622361.796249997</v>
      </c>
      <c r="H148" s="2">
        <f t="shared" si="1"/>
        <v>0.71000000089406967</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37185652.780000001</v>
      </c>
      <c r="D149" s="1">
        <f>'PR-RAS'!E153</f>
        <v>46859811.829999998</v>
      </c>
      <c r="E149" s="1">
        <v>0</v>
      </c>
      <c r="F149" s="1">
        <v>0</v>
      </c>
      <c r="G149" s="2">
        <f t="shared" si="0"/>
        <v>19373980.913119998</v>
      </c>
      <c r="H149" s="2">
        <f t="shared" si="1"/>
        <v>0.39000000059604645</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36924335.710000001</v>
      </c>
      <c r="D150" s="1">
        <f>'PR-RAS'!E154</f>
        <v>46546395.979999997</v>
      </c>
      <c r="E150" s="1">
        <v>0</v>
      </c>
      <c r="F150" s="1">
        <v>0</v>
      </c>
      <c r="G150" s="2">
        <f t="shared" si="0"/>
        <v>19372552.022829998</v>
      </c>
      <c r="H150" s="2">
        <f t="shared" si="1"/>
        <v>0.31000000238418579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125496</v>
      </c>
      <c r="D152" s="1">
        <f>'PR-RAS'!E156</f>
        <v>169794.67</v>
      </c>
      <c r="E152" s="1">
        <v>0</v>
      </c>
      <c r="F152" s="1">
        <v>0</v>
      </c>
      <c r="G152" s="2">
        <f t="shared" si="0"/>
        <v>70227.886339999997</v>
      </c>
      <c r="H152" s="2">
        <f t="shared" si="1"/>
        <v>0.32999999998719431</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135821.07</v>
      </c>
      <c r="D153" s="1">
        <f>'PR-RAS'!E157</f>
        <v>143621.18</v>
      </c>
      <c r="E153" s="1">
        <v>0</v>
      </c>
      <c r="F153" s="1">
        <v>0</v>
      </c>
      <c r="G153" s="2">
        <f t="shared" si="0"/>
        <v>64305.641359999994</v>
      </c>
      <c r="H153" s="2">
        <f t="shared" si="1"/>
        <v>0.25</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2498318.7000000002</v>
      </c>
      <c r="D154" s="1">
        <f>'PR-RAS'!E158</f>
        <v>3205666.49</v>
      </c>
      <c r="E154" s="1">
        <v>0</v>
      </c>
      <c r="F154" s="1">
        <v>0</v>
      </c>
      <c r="G154" s="2">
        <f t="shared" si="0"/>
        <v>1363176.70704</v>
      </c>
      <c r="H154" s="2">
        <f t="shared" si="1"/>
        <v>0.7900000000372529</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6005343.9100000001</v>
      </c>
      <c r="D155" s="1">
        <f>'PR-RAS'!E159</f>
        <v>7438033.3599999994</v>
      </c>
      <c r="E155" s="1">
        <v>0</v>
      </c>
      <c r="F155" s="1">
        <v>0</v>
      </c>
      <c r="G155" s="2">
        <f t="shared" si="0"/>
        <v>3215737.2370199999</v>
      </c>
      <c r="H155" s="2">
        <f t="shared" si="1"/>
        <v>0.44999999925494194</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204305.04</v>
      </c>
      <c r="D156" s="1">
        <f>'PR-RAS'!E160</f>
        <v>245140.27</v>
      </c>
      <c r="E156" s="1">
        <v>0</v>
      </c>
      <c r="F156" s="1">
        <v>0</v>
      </c>
      <c r="G156" s="2">
        <f t="shared" si="0"/>
        <v>107660.76489999999</v>
      </c>
      <c r="H156" s="2">
        <f t="shared" si="1"/>
        <v>0.30999999999767169</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5800122.1600000001</v>
      </c>
      <c r="D157" s="1">
        <f>'PR-RAS'!E161</f>
        <v>7192721.0999999996</v>
      </c>
      <c r="E157" s="1">
        <v>0</v>
      </c>
      <c r="F157" s="1">
        <v>0</v>
      </c>
      <c r="G157" s="2">
        <f t="shared" si="0"/>
        <v>3148948.0401599999</v>
      </c>
      <c r="H157" s="2">
        <f t="shared" si="1"/>
        <v>0.25999999977648258</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916.71</v>
      </c>
      <c r="D158" s="1">
        <f>'PR-RAS'!E162</f>
        <v>171.99</v>
      </c>
      <c r="E158" s="1">
        <v>0</v>
      </c>
      <c r="F158" s="1">
        <v>0</v>
      </c>
      <c r="G158" s="2">
        <f t="shared" si="0"/>
        <v>197.92833000000002</v>
      </c>
      <c r="H158" s="2">
        <f t="shared" si="1"/>
        <v>0.29999999999995453</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30382487.269999996</v>
      </c>
      <c r="D159" s="1">
        <f>'PR-RAS'!E163</f>
        <v>31833677.739999998</v>
      </c>
      <c r="E159" s="1">
        <v>0</v>
      </c>
      <c r="F159" s="1">
        <v>0</v>
      </c>
      <c r="G159" s="2">
        <f t="shared" si="0"/>
        <v>14859875.1545</v>
      </c>
      <c r="H159" s="2">
        <f t="shared" si="1"/>
        <v>0.5299999974668026</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1467869.56</v>
      </c>
      <c r="D160" s="1">
        <f>'PR-RAS'!E164</f>
        <v>1574696.72</v>
      </c>
      <c r="E160" s="1">
        <v>0</v>
      </c>
      <c r="F160" s="1">
        <v>0</v>
      </c>
      <c r="G160" s="2">
        <f t="shared" si="0"/>
        <v>734144.81700000004</v>
      </c>
      <c r="H160" s="2">
        <f t="shared" si="1"/>
        <v>0.71999999997206032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334338.07</v>
      </c>
      <c r="D161" s="1">
        <f>'PR-RAS'!E165</f>
        <v>375612.13</v>
      </c>
      <c r="E161" s="1">
        <v>0</v>
      </c>
      <c r="F161" s="1">
        <v>0</v>
      </c>
      <c r="G161" s="2">
        <f t="shared" si="0"/>
        <v>173689.97280000002</v>
      </c>
      <c r="H161" s="2">
        <f t="shared" si="1"/>
        <v>0.20000000001164153</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935579.55</v>
      </c>
      <c r="D162" s="1">
        <f>'PR-RAS'!E166</f>
        <v>1023090.45</v>
      </c>
      <c r="E162" s="1">
        <v>0</v>
      </c>
      <c r="F162" s="1">
        <v>0</v>
      </c>
      <c r="G162" s="2">
        <f t="shared" si="0"/>
        <v>480063.43245000002</v>
      </c>
      <c r="H162" s="2">
        <f t="shared" si="1"/>
        <v>0.89999999990686774</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192800.26</v>
      </c>
      <c r="D163" s="1">
        <f>'PR-RAS'!E167</f>
        <v>173217.26</v>
      </c>
      <c r="E163" s="1">
        <v>0</v>
      </c>
      <c r="F163" s="1">
        <v>0</v>
      </c>
      <c r="G163" s="2">
        <f t="shared" si="0"/>
        <v>87356.034360000005</v>
      </c>
      <c r="H163" s="2">
        <f t="shared" si="1"/>
        <v>0.52000000001862645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5151.68</v>
      </c>
      <c r="D164" s="1">
        <f>'PR-RAS'!E168</f>
        <v>2776.88</v>
      </c>
      <c r="E164" s="1">
        <v>0</v>
      </c>
      <c r="F164" s="1">
        <v>0</v>
      </c>
      <c r="G164" s="2">
        <f t="shared" si="0"/>
        <v>1744.9867200000001</v>
      </c>
      <c r="H164" s="2">
        <f t="shared" si="1"/>
        <v>0.43999999999959982</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6082750.709999999</v>
      </c>
      <c r="D165" s="1">
        <f>'PR-RAS'!E169</f>
        <v>6803159.0399999991</v>
      </c>
      <c r="E165" s="1">
        <v>0</v>
      </c>
      <c r="F165" s="1">
        <v>0</v>
      </c>
      <c r="G165" s="2">
        <f t="shared" si="0"/>
        <v>3229007.28156</v>
      </c>
      <c r="H165" s="2">
        <f t="shared" si="1"/>
        <v>0.33000000007450581</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626597.92000000004</v>
      </c>
      <c r="D166" s="1">
        <f>'PR-RAS'!E170</f>
        <v>933718.97</v>
      </c>
      <c r="E166" s="1">
        <v>0</v>
      </c>
      <c r="F166" s="1">
        <v>0</v>
      </c>
      <c r="G166" s="2">
        <f t="shared" si="0"/>
        <v>411515.91690000001</v>
      </c>
      <c r="H166" s="2">
        <f t="shared" si="1"/>
        <v>0.10999999998603016</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2838155.69</v>
      </c>
      <c r="D167" s="1">
        <f>'PR-RAS'!E171</f>
        <v>3244270.61</v>
      </c>
      <c r="E167" s="1">
        <v>0</v>
      </c>
      <c r="F167" s="1">
        <v>0</v>
      </c>
      <c r="G167" s="2">
        <f t="shared" si="0"/>
        <v>1548231.6870600001</v>
      </c>
      <c r="H167" s="2">
        <f t="shared" si="1"/>
        <v>0.70000000018626451</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2272707.56</v>
      </c>
      <c r="D168" s="1">
        <f>'PR-RAS'!E172</f>
        <v>2155909.04</v>
      </c>
      <c r="E168" s="1">
        <v>0</v>
      </c>
      <c r="F168" s="1">
        <v>0</v>
      </c>
      <c r="G168" s="2">
        <f t="shared" si="0"/>
        <v>1099615.7818800001</v>
      </c>
      <c r="H168" s="2">
        <f t="shared" si="1"/>
        <v>0.47999999998137355</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135234.01</v>
      </c>
      <c r="D169" s="1">
        <f>'PR-RAS'!E173</f>
        <v>155763.6</v>
      </c>
      <c r="E169" s="1">
        <v>0</v>
      </c>
      <c r="F169" s="1">
        <v>0</v>
      </c>
      <c r="G169" s="2">
        <f t="shared" si="0"/>
        <v>75055.883280000009</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126382.93</v>
      </c>
      <c r="D170" s="1">
        <f>'PR-RAS'!E174</f>
        <v>209712.47</v>
      </c>
      <c r="E170" s="1">
        <v>0</v>
      </c>
      <c r="F170" s="1">
        <v>0</v>
      </c>
      <c r="G170" s="2">
        <f t="shared" si="0"/>
        <v>92241.530030000009</v>
      </c>
      <c r="H170" s="2">
        <f t="shared" si="1"/>
        <v>0.54000000000814907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83672.600000000006</v>
      </c>
      <c r="D172" s="1">
        <f>'PR-RAS'!E176</f>
        <v>103784.35</v>
      </c>
      <c r="E172" s="1">
        <v>0</v>
      </c>
      <c r="F172" s="1">
        <v>0</v>
      </c>
      <c r="G172" s="2">
        <f t="shared" si="0"/>
        <v>49802.262300000009</v>
      </c>
      <c r="H172" s="2">
        <f t="shared" si="1"/>
        <v>0.75</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17907892.599999998</v>
      </c>
      <c r="D173" s="1">
        <f>'PR-RAS'!E177</f>
        <v>22326665.300000001</v>
      </c>
      <c r="E173" s="1">
        <v>0</v>
      </c>
      <c r="F173" s="1">
        <v>0</v>
      </c>
      <c r="G173" s="2">
        <f t="shared" si="0"/>
        <v>10760530.3904</v>
      </c>
      <c r="H173" s="2">
        <f t="shared" si="1"/>
        <v>0.70000000298023224</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963261.94</v>
      </c>
      <c r="D174" s="1">
        <f>'PR-RAS'!E178</f>
        <v>1123600.6299999999</v>
      </c>
      <c r="E174" s="1">
        <v>0</v>
      </c>
      <c r="F174" s="1">
        <v>0</v>
      </c>
      <c r="G174" s="2">
        <f t="shared" si="0"/>
        <v>555410.13359999994</v>
      </c>
      <c r="H174" s="2">
        <f t="shared" si="1"/>
        <v>0.43000000016763806</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9788783.0899999999</v>
      </c>
      <c r="D175" s="1">
        <f>'PR-RAS'!E179</f>
        <v>13013876.18</v>
      </c>
      <c r="E175" s="1">
        <v>0</v>
      </c>
      <c r="F175" s="1">
        <v>0</v>
      </c>
      <c r="G175" s="2">
        <f t="shared" si="0"/>
        <v>6232077.1683</v>
      </c>
      <c r="H175" s="2">
        <f t="shared" si="1"/>
        <v>0.26999999955296516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466198.44</v>
      </c>
      <c r="D176" s="1">
        <f>'PR-RAS'!E180</f>
        <v>489598.92</v>
      </c>
      <c r="E176" s="1">
        <v>0</v>
      </c>
      <c r="F176" s="1">
        <v>0</v>
      </c>
      <c r="G176" s="2">
        <f t="shared" si="0"/>
        <v>252944.34899999999</v>
      </c>
      <c r="H176" s="2">
        <f t="shared" si="1"/>
        <v>0.52000000001862645</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630100.04</v>
      </c>
      <c r="D177" s="1">
        <f>'PR-RAS'!E181</f>
        <v>731463.26</v>
      </c>
      <c r="E177" s="1">
        <v>0</v>
      </c>
      <c r="F177" s="1">
        <v>0</v>
      </c>
      <c r="G177" s="2">
        <f t="shared" si="0"/>
        <v>368372.67456000001</v>
      </c>
      <c r="H177" s="2">
        <f t="shared" si="1"/>
        <v>0.30000000004656613</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462965.02</v>
      </c>
      <c r="D178" s="1">
        <f>'PR-RAS'!E182</f>
        <v>482251.47</v>
      </c>
      <c r="E178" s="1">
        <v>0</v>
      </c>
      <c r="F178" s="1">
        <v>0</v>
      </c>
      <c r="G178" s="2">
        <f t="shared" si="0"/>
        <v>252661.82891999997</v>
      </c>
      <c r="H178" s="2">
        <f t="shared" si="1"/>
        <v>0.48999999999068677</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1466079.48</v>
      </c>
      <c r="D179" s="1">
        <f>'PR-RAS'!E183</f>
        <v>1587541.5</v>
      </c>
      <c r="E179" s="1">
        <v>0</v>
      </c>
      <c r="F179" s="1">
        <v>0</v>
      </c>
      <c r="G179" s="2">
        <f t="shared" si="0"/>
        <v>826126.92144000006</v>
      </c>
      <c r="H179" s="2">
        <f t="shared" si="1"/>
        <v>0.97999999998137355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1896854.28</v>
      </c>
      <c r="D180" s="1">
        <f>'PR-RAS'!E184</f>
        <v>2457417.56</v>
      </c>
      <c r="E180" s="1">
        <v>0</v>
      </c>
      <c r="F180" s="1">
        <v>0</v>
      </c>
      <c r="G180" s="2">
        <f t="shared" si="0"/>
        <v>1219292.4025999999</v>
      </c>
      <c r="H180" s="2">
        <f t="shared" si="1"/>
        <v>0.71999999997206032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264017.25</v>
      </c>
      <c r="D181" s="1">
        <f>'PR-RAS'!E185</f>
        <v>272846.42</v>
      </c>
      <c r="E181" s="1">
        <v>0</v>
      </c>
      <c r="F181" s="1">
        <v>0</v>
      </c>
      <c r="G181" s="2">
        <f t="shared" si="0"/>
        <v>145747.8162</v>
      </c>
      <c r="H181" s="2">
        <f t="shared" si="1"/>
        <v>0.66999999998370185</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1969633.06</v>
      </c>
      <c r="D182" s="1">
        <f>'PR-RAS'!E186</f>
        <v>2168069.36</v>
      </c>
      <c r="E182" s="1">
        <v>0</v>
      </c>
      <c r="F182" s="1">
        <v>0</v>
      </c>
      <c r="G182" s="2">
        <f t="shared" si="0"/>
        <v>1141344.6921799998</v>
      </c>
      <c r="H182" s="2">
        <f t="shared" si="1"/>
        <v>0.41999999992549419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57440.55</v>
      </c>
      <c r="D183" s="1">
        <f>'PR-RAS'!E187</f>
        <v>145374.18</v>
      </c>
      <c r="E183" s="1">
        <v>0</v>
      </c>
      <c r="F183" s="1">
        <v>0</v>
      </c>
      <c r="G183" s="2">
        <f t="shared" si="0"/>
        <v>63370.381619999993</v>
      </c>
      <c r="H183" s="2">
        <f t="shared" si="1"/>
        <v>0.6299999999901047</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4866533.8499999996</v>
      </c>
      <c r="D184" s="1">
        <f>'PR-RAS'!E188</f>
        <v>983782.5</v>
      </c>
      <c r="E184" s="1">
        <v>0</v>
      </c>
      <c r="F184" s="1">
        <v>0</v>
      </c>
      <c r="G184" s="2">
        <f t="shared" si="0"/>
        <v>1250640.0895499999</v>
      </c>
      <c r="H184" s="2">
        <f t="shared" si="1"/>
        <v>0.65000000037252903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224612.31</v>
      </c>
      <c r="D185" s="1">
        <f>'PR-RAS'!E189</f>
        <v>259237.73</v>
      </c>
      <c r="E185" s="1">
        <v>0</v>
      </c>
      <c r="F185" s="1">
        <v>0</v>
      </c>
      <c r="G185" s="2">
        <f t="shared" si="0"/>
        <v>136728.14968</v>
      </c>
      <c r="H185" s="2">
        <f t="shared" si="1"/>
        <v>0.57999999998719431</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97791.95</v>
      </c>
      <c r="D186" s="1">
        <f>'PR-RAS'!E190</f>
        <v>91245.21</v>
      </c>
      <c r="E186" s="1">
        <v>0</v>
      </c>
      <c r="F186" s="1">
        <v>0</v>
      </c>
      <c r="G186" s="2">
        <f t="shared" si="0"/>
        <v>51852.238449999997</v>
      </c>
      <c r="H186" s="2">
        <f t="shared" si="1"/>
        <v>0.26000000000931323</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221656.78</v>
      </c>
      <c r="D187" s="1">
        <f>'PR-RAS'!E191</f>
        <v>224465.12</v>
      </c>
      <c r="E187" s="1">
        <v>0</v>
      </c>
      <c r="F187" s="1">
        <v>0</v>
      </c>
      <c r="G187" s="2">
        <f t="shared" si="0"/>
        <v>124729.18572000001</v>
      </c>
      <c r="H187" s="2">
        <f t="shared" si="1"/>
        <v>0.33999999999650754</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36605.06</v>
      </c>
      <c r="D188" s="1">
        <f>'PR-RAS'!E192</f>
        <v>35255.72</v>
      </c>
      <c r="E188" s="1">
        <v>0</v>
      </c>
      <c r="F188" s="1">
        <v>0</v>
      </c>
      <c r="G188" s="2">
        <f t="shared" si="0"/>
        <v>20030.785499999998</v>
      </c>
      <c r="H188" s="2">
        <f t="shared" si="1"/>
        <v>0.33999999999650754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74394.179999999993</v>
      </c>
      <c r="D189" s="1">
        <f>'PR-RAS'!E193</f>
        <v>128388.93</v>
      </c>
      <c r="E189" s="1">
        <v>0</v>
      </c>
      <c r="F189" s="1">
        <v>0</v>
      </c>
      <c r="G189" s="2">
        <f t="shared" si="0"/>
        <v>62260.343519999995</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4059416.78</v>
      </c>
      <c r="D190" s="1">
        <f>'PR-RAS'!E194</f>
        <v>86501.91</v>
      </c>
      <c r="E190" s="1">
        <v>0</v>
      </c>
      <c r="F190" s="1">
        <v>0</v>
      </c>
      <c r="G190" s="2">
        <f t="shared" si="0"/>
        <v>799927.49339999992</v>
      </c>
      <c r="H190" s="2">
        <f t="shared" si="1"/>
        <v>0.31000000020139851</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152056.79</v>
      </c>
      <c r="D191" s="1">
        <f>'PR-RAS'!E195</f>
        <v>158687.88</v>
      </c>
      <c r="E191" s="1">
        <v>0</v>
      </c>
      <c r="F191" s="1">
        <v>0</v>
      </c>
      <c r="G191" s="2">
        <f t="shared" si="0"/>
        <v>89192.184500000003</v>
      </c>
      <c r="H191" s="2">
        <f t="shared" si="1"/>
        <v>0.32999999998719431</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543918.19999999995</v>
      </c>
      <c r="D192" s="1">
        <f>'PR-RAS'!E196</f>
        <v>424020.54</v>
      </c>
      <c r="E192" s="1">
        <v>0</v>
      </c>
      <c r="F192" s="1">
        <v>0</v>
      </c>
      <c r="G192" s="2">
        <f t="shared" si="0"/>
        <v>265864.22247999994</v>
      </c>
      <c r="H192" s="2">
        <f t="shared" si="1"/>
        <v>0.65999999997438863</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219001.31</v>
      </c>
      <c r="D198" s="1">
        <f>'PR-RAS'!E202</f>
        <v>232380.36</v>
      </c>
      <c r="E198" s="1">
        <v>0</v>
      </c>
      <c r="F198" s="1">
        <v>0</v>
      </c>
      <c r="G198" s="2">
        <f t="shared" si="0"/>
        <v>134701.11991000001</v>
      </c>
      <c r="H198" s="2">
        <f t="shared" si="1"/>
        <v>0.66999999998370185</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218927.19</v>
      </c>
      <c r="D201" s="1">
        <f>'PR-RAS'!E205</f>
        <v>232380.36</v>
      </c>
      <c r="E201" s="1">
        <v>0</v>
      </c>
      <c r="F201" s="1">
        <v>0</v>
      </c>
      <c r="G201" s="2">
        <f t="shared" si="0"/>
        <v>136737.58199999999</v>
      </c>
      <c r="H201" s="2">
        <f t="shared" si="1"/>
        <v>0.54999999998835847</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74.12</v>
      </c>
      <c r="D204" s="1">
        <f>'PR-RAS'!E208</f>
        <v>0</v>
      </c>
      <c r="E204" s="1">
        <v>0</v>
      </c>
      <c r="F204" s="1">
        <v>0</v>
      </c>
      <c r="G204" s="2">
        <f t="shared" si="0"/>
        <v>15.046360000000002</v>
      </c>
      <c r="H204" s="2">
        <f t="shared" si="1"/>
        <v>0.12000000000000455</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324916.89</v>
      </c>
      <c r="D206" s="1">
        <f>'PR-RAS'!E210</f>
        <v>191640.18</v>
      </c>
      <c r="E206" s="1">
        <v>0</v>
      </c>
      <c r="F206" s="1">
        <v>0</v>
      </c>
      <c r="G206" s="2">
        <f t="shared" si="0"/>
        <v>145180.43625</v>
      </c>
      <c r="H206" s="2">
        <f t="shared" si="1"/>
        <v>0.28999999997904524</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100353.92</v>
      </c>
      <c r="D207" s="1">
        <f>'PR-RAS'!E211</f>
        <v>106927.55</v>
      </c>
      <c r="E207" s="1">
        <v>0</v>
      </c>
      <c r="F207" s="1">
        <v>0</v>
      </c>
      <c r="G207" s="2">
        <f t="shared" si="0"/>
        <v>64727.058120000002</v>
      </c>
      <c r="H207" s="2">
        <f t="shared" si="1"/>
        <v>0.52999999999883585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6.8</v>
      </c>
      <c r="D208" s="1">
        <f>'PR-RAS'!E212</f>
        <v>0</v>
      </c>
      <c r="E208" s="1">
        <v>0</v>
      </c>
      <c r="F208" s="1">
        <v>0</v>
      </c>
      <c r="G208" s="2">
        <f t="shared" si="0"/>
        <v>1.4076</v>
      </c>
      <c r="H208" s="2">
        <f t="shared" si="1"/>
        <v>0.20000000000000018</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27256.52</v>
      </c>
      <c r="D209" s="1">
        <f>'PR-RAS'!E213</f>
        <v>3980</v>
      </c>
      <c r="E209" s="1">
        <v>0</v>
      </c>
      <c r="F209" s="1">
        <v>0</v>
      </c>
      <c r="G209" s="2">
        <f t="shared" si="0"/>
        <v>7325.0361600000006</v>
      </c>
      <c r="H209" s="2">
        <f t="shared" si="1"/>
        <v>0.47999999999956344</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197299.65</v>
      </c>
      <c r="D210" s="1">
        <f>'PR-RAS'!E214</f>
        <v>80732.63</v>
      </c>
      <c r="E210" s="1">
        <v>0</v>
      </c>
      <c r="F210" s="1">
        <v>0</v>
      </c>
      <c r="G210" s="2">
        <f t="shared" si="0"/>
        <v>74981.866190000001</v>
      </c>
      <c r="H210" s="2">
        <f t="shared" si="1"/>
        <v>0.72000000000116415</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9404852.290000001</v>
      </c>
      <c r="D211" s="1">
        <f>'PR-RAS'!E215</f>
        <v>13510384.199999999</v>
      </c>
      <c r="E211" s="1">
        <v>0</v>
      </c>
      <c r="F211" s="1">
        <v>0</v>
      </c>
      <c r="G211" s="2">
        <f t="shared" si="0"/>
        <v>7649380.344899999</v>
      </c>
      <c r="H211" s="2">
        <f t="shared" si="1"/>
        <v>0.49000000022351742</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8741766.2300000004</v>
      </c>
      <c r="D212" s="1">
        <f>'PR-RAS'!E216</f>
        <v>12773371.529999999</v>
      </c>
      <c r="E212" s="1">
        <v>0</v>
      </c>
      <c r="F212" s="1">
        <v>0</v>
      </c>
      <c r="G212" s="2">
        <f t="shared" si="0"/>
        <v>7234875.46019</v>
      </c>
      <c r="H212" s="2">
        <f t="shared" si="1"/>
        <v>0.70000000111758709</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8741766.2300000004</v>
      </c>
      <c r="D214" s="1">
        <f>'PR-RAS'!E218</f>
        <v>12773371.529999999</v>
      </c>
      <c r="E214" s="1">
        <v>0</v>
      </c>
      <c r="F214" s="1">
        <v>0</v>
      </c>
      <c r="G214" s="2">
        <f t="shared" si="0"/>
        <v>7303452.4787699999</v>
      </c>
      <c r="H214" s="2">
        <f t="shared" si="1"/>
        <v>0.70000000111758709</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663086.06000000006</v>
      </c>
      <c r="D215" s="1">
        <f>'PR-RAS'!E219</f>
        <v>737012.66999999993</v>
      </c>
      <c r="E215" s="1">
        <v>0</v>
      </c>
      <c r="F215" s="1">
        <v>0</v>
      </c>
      <c r="G215" s="2">
        <f t="shared" si="0"/>
        <v>457341.83959999995</v>
      </c>
      <c r="H215" s="2">
        <f t="shared" si="1"/>
        <v>0.39000000013038516</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624497</v>
      </c>
      <c r="D217" s="1">
        <f>'PR-RAS'!E221</f>
        <v>693500.08</v>
      </c>
      <c r="E217" s="1">
        <v>0</v>
      </c>
      <c r="F217" s="1">
        <v>0</v>
      </c>
      <c r="G217" s="2">
        <f t="shared" si="0"/>
        <v>434483.38655999996</v>
      </c>
      <c r="H217" s="2">
        <f t="shared" si="1"/>
        <v>7.9999999958090484E-2</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38589.06</v>
      </c>
      <c r="D218" s="1">
        <f>'PR-RAS'!E222</f>
        <v>43512.59</v>
      </c>
      <c r="E218" s="1">
        <v>0</v>
      </c>
      <c r="F218" s="1">
        <v>0</v>
      </c>
      <c r="G218" s="2">
        <f t="shared" si="0"/>
        <v>27258.290079999999</v>
      </c>
      <c r="H218" s="2">
        <f t="shared" si="1"/>
        <v>0.47000000000116415</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969209.51</v>
      </c>
      <c r="D220" s="1">
        <f>'PR-RAS'!E224</f>
        <v>1003251.9500000001</v>
      </c>
      <c r="E220" s="1">
        <v>0</v>
      </c>
      <c r="F220" s="1">
        <v>0</v>
      </c>
      <c r="G220" s="2">
        <f t="shared" si="0"/>
        <v>651681.23679</v>
      </c>
      <c r="H220" s="2">
        <f t="shared" si="1"/>
        <v>0.53999999992083758</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400</v>
      </c>
      <c r="E224" s="1">
        <v>0</v>
      </c>
      <c r="F224" s="1">
        <v>0</v>
      </c>
      <c r="G224" s="2">
        <f t="shared" si="0"/>
        <v>178.4</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400</v>
      </c>
      <c r="E225" s="1">
        <v>0</v>
      </c>
      <c r="F225" s="1">
        <v>0</v>
      </c>
      <c r="G225" s="2">
        <f t="shared" si="0"/>
        <v>179.20000000000002</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368546.84</v>
      </c>
      <c r="D227" s="1">
        <f>'PR-RAS'!E231</f>
        <v>277609.28000000003</v>
      </c>
      <c r="E227" s="1">
        <v>0</v>
      </c>
      <c r="F227" s="1">
        <v>0</v>
      </c>
      <c r="G227" s="2">
        <f t="shared" si="0"/>
        <v>208770.98040000003</v>
      </c>
      <c r="H227" s="2">
        <f t="shared" si="1"/>
        <v>0.44000000000232831</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352144.63</v>
      </c>
      <c r="D228" s="1">
        <f>'PR-RAS'!E232</f>
        <v>154599.98000000001</v>
      </c>
      <c r="E228" s="1">
        <v>0</v>
      </c>
      <c r="F228" s="1">
        <v>0</v>
      </c>
      <c r="G228" s="2">
        <f t="shared" si="0"/>
        <v>150125.22193000003</v>
      </c>
      <c r="H228" s="2">
        <f t="shared" si="1"/>
        <v>0.38999999998486601</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16402.21</v>
      </c>
      <c r="D229" s="1">
        <f>'PR-RAS'!E233</f>
        <v>123009.3</v>
      </c>
      <c r="E229" s="1">
        <v>0</v>
      </c>
      <c r="F229" s="1">
        <v>0</v>
      </c>
      <c r="G229" s="2">
        <f t="shared" si="0"/>
        <v>59831.944680000001</v>
      </c>
      <c r="H229" s="2">
        <f t="shared" si="1"/>
        <v>0.51000000000203727</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600662.67000000004</v>
      </c>
      <c r="D232" s="1">
        <f>'PR-RAS'!E236</f>
        <v>725242.67</v>
      </c>
      <c r="E232" s="1">
        <v>0</v>
      </c>
      <c r="F232" s="1">
        <v>0</v>
      </c>
      <c r="G232" s="2">
        <f t="shared" si="0"/>
        <v>473815.19031000009</v>
      </c>
      <c r="H232" s="2">
        <f t="shared" si="1"/>
        <v>0.65999999991618097</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534696.04</v>
      </c>
      <c r="D233" s="1">
        <f>'PR-RAS'!E237</f>
        <v>656210.92000000004</v>
      </c>
      <c r="E233" s="1">
        <v>0</v>
      </c>
      <c r="F233" s="1">
        <v>0</v>
      </c>
      <c r="G233" s="2">
        <f t="shared" si="0"/>
        <v>428531.34816000005</v>
      </c>
      <c r="H233" s="2">
        <f t="shared" si="1"/>
        <v>0.11999999999534339</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65966.63</v>
      </c>
      <c r="D234" s="1">
        <f>'PR-RAS'!E238</f>
        <v>69031.75</v>
      </c>
      <c r="E234" s="1">
        <v>0</v>
      </c>
      <c r="F234" s="1">
        <v>0</v>
      </c>
      <c r="G234" s="2">
        <f t="shared" si="0"/>
        <v>47539.02029</v>
      </c>
      <c r="H234" s="2">
        <f t="shared" si="1"/>
        <v>0.61999999999534339</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1591652.98</v>
      </c>
      <c r="D248" s="1">
        <f>'PR-RAS'!E252</f>
        <v>2972217.53</v>
      </c>
      <c r="E248" s="1">
        <v>0</v>
      </c>
      <c r="F248" s="1">
        <v>0</v>
      </c>
      <c r="G248" s="2">
        <f t="shared" si="0"/>
        <v>1861413.7458799998</v>
      </c>
      <c r="H248" s="2">
        <f t="shared" si="1"/>
        <v>0.49000000022351742</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1591652.98</v>
      </c>
      <c r="D255" s="1">
        <f>'PR-RAS'!E259</f>
        <v>2972217.53</v>
      </c>
      <c r="E255" s="1">
        <v>0</v>
      </c>
      <c r="F255" s="1">
        <v>0</v>
      </c>
      <c r="G255" s="2">
        <f t="shared" si="0"/>
        <v>1914166.3621599998</v>
      </c>
      <c r="H255" s="2">
        <f t="shared" si="1"/>
        <v>0.49000000022351742</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924308.35</v>
      </c>
      <c r="D256" s="1">
        <f>'PR-RAS'!E260</f>
        <v>1507304.16</v>
      </c>
      <c r="E256" s="1">
        <v>0</v>
      </c>
      <c r="F256" s="1">
        <v>0</v>
      </c>
      <c r="G256" s="2">
        <f t="shared" si="0"/>
        <v>1004423.75085</v>
      </c>
      <c r="H256" s="2">
        <f t="shared" si="1"/>
        <v>0.5099999998928979</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667344.63</v>
      </c>
      <c r="D257" s="1">
        <f>'PR-RAS'!E261</f>
        <v>1464059.84</v>
      </c>
      <c r="E257" s="1">
        <v>0</v>
      </c>
      <c r="F257" s="1">
        <v>0</v>
      </c>
      <c r="G257" s="2">
        <f t="shared" si="0"/>
        <v>920438.86336000008</v>
      </c>
      <c r="H257" s="2">
        <f t="shared" si="1"/>
        <v>0.52999999991152436</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853.53</v>
      </c>
      <c r="E258" s="1">
        <v>0</v>
      </c>
      <c r="F258" s="1">
        <v>0</v>
      </c>
      <c r="G258" s="2">
        <f t="shared" si="0"/>
        <v>438.71442000000002</v>
      </c>
      <c r="H258" s="2">
        <f t="shared" si="1"/>
        <v>0.47000000000002728</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9844598.5499999989</v>
      </c>
      <c r="D259" s="1">
        <f>'PR-RAS'!E263</f>
        <v>10386964.630000001</v>
      </c>
      <c r="E259" s="1">
        <v>0</v>
      </c>
      <c r="F259" s="1">
        <v>0</v>
      </c>
      <c r="G259" s="2">
        <f t="shared" si="0"/>
        <v>7899580.1749800006</v>
      </c>
      <c r="H259" s="2">
        <f t="shared" si="1"/>
        <v>0.82000000029802322</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3869167.21</v>
      </c>
      <c r="D260" s="1">
        <f>'PR-RAS'!E264</f>
        <v>4641147.3500000006</v>
      </c>
      <c r="E260" s="1">
        <v>0</v>
      </c>
      <c r="F260" s="1">
        <v>0</v>
      </c>
      <c r="G260" s="2">
        <f t="shared" si="0"/>
        <v>3406228.6346900002</v>
      </c>
      <c r="H260" s="2">
        <f t="shared" si="1"/>
        <v>0.56000000052154064</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3853517.25</v>
      </c>
      <c r="D261" s="1">
        <f>'PR-RAS'!E265</f>
        <v>4625067.8600000003</v>
      </c>
      <c r="E261" s="1">
        <v>0</v>
      </c>
      <c r="F261" s="1">
        <v>0</v>
      </c>
      <c r="G261" s="2">
        <f t="shared" si="0"/>
        <v>3406949.7722000005</v>
      </c>
      <c r="H261" s="2">
        <f t="shared" si="1"/>
        <v>0.38999999966472387</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15649.96</v>
      </c>
      <c r="D262" s="1">
        <f>'PR-RAS'!E266</f>
        <v>16079.49</v>
      </c>
      <c r="E262" s="1">
        <v>0</v>
      </c>
      <c r="F262" s="1">
        <v>0</v>
      </c>
      <c r="G262" s="2">
        <f t="shared" si="0"/>
        <v>12478.13334</v>
      </c>
      <c r="H262" s="2">
        <f t="shared" si="1"/>
        <v>0.53000000000065484</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78340.959999999992</v>
      </c>
      <c r="D264" s="1">
        <f>'PR-RAS'!E268</f>
        <v>229318.55</v>
      </c>
      <c r="E264" s="1">
        <v>0</v>
      </c>
      <c r="F264" s="1">
        <v>0</v>
      </c>
      <c r="G264" s="2">
        <f t="shared" si="0"/>
        <v>141225.22977999999</v>
      </c>
      <c r="H264" s="2">
        <f t="shared" si="1"/>
        <v>0.4900000000197906</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31045</v>
      </c>
      <c r="D265" s="1">
        <f>'PR-RAS'!E269</f>
        <v>116842</v>
      </c>
      <c r="E265" s="1">
        <v>0</v>
      </c>
      <c r="F265" s="1">
        <v>0</v>
      </c>
      <c r="G265" s="2">
        <f t="shared" ref="G265:G521" si="8">(B265/1000)*(C265*1+D265*2)</f>
        <v>69888.456000000006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47295.96</v>
      </c>
      <c r="D266" s="1">
        <f>'PR-RAS'!E270</f>
        <v>112476.55</v>
      </c>
      <c r="E266" s="1">
        <v>0</v>
      </c>
      <c r="F266" s="1">
        <v>0</v>
      </c>
      <c r="G266" s="2">
        <f t="shared" si="8"/>
        <v>72146.000899999999</v>
      </c>
      <c r="H266" s="2">
        <f t="shared" si="9"/>
        <v>0.48999999999796273</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465.85</v>
      </c>
      <c r="D269" s="1">
        <f>'PR-RAS'!E273</f>
        <v>1320</v>
      </c>
      <c r="E269" s="1">
        <v>0</v>
      </c>
      <c r="F269" s="1">
        <v>0</v>
      </c>
      <c r="G269" s="2">
        <f t="shared" si="8"/>
        <v>832.36779999999999</v>
      </c>
      <c r="H269" s="2">
        <f t="shared" si="9"/>
        <v>0.14999999999997726</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465.85</v>
      </c>
      <c r="D270" s="1">
        <f>'PR-RAS'!E274</f>
        <v>0</v>
      </c>
      <c r="E270" s="1">
        <v>0</v>
      </c>
      <c r="F270" s="1">
        <v>0</v>
      </c>
      <c r="G270" s="2">
        <f t="shared" si="8"/>
        <v>125.31365000000001</v>
      </c>
      <c r="H270" s="2">
        <f t="shared" si="9"/>
        <v>0.14999999999997726</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1320</v>
      </c>
      <c r="E274" s="1">
        <v>0</v>
      </c>
      <c r="F274" s="1">
        <v>0</v>
      </c>
      <c r="G274" s="2">
        <f t="shared" si="8"/>
        <v>720.72</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5896624.5299999993</v>
      </c>
      <c r="D275" s="1">
        <f>'PR-RAS'!E279</f>
        <v>5515178.7300000004</v>
      </c>
      <c r="E275" s="1">
        <v>0</v>
      </c>
      <c r="F275" s="1">
        <v>0</v>
      </c>
      <c r="G275" s="2">
        <f t="shared" si="8"/>
        <v>4637993.0652600005</v>
      </c>
      <c r="H275" s="2">
        <f t="shared" si="9"/>
        <v>0.74000000022351742</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5550725.7199999997</v>
      </c>
      <c r="D276" s="1">
        <f>'PR-RAS'!E280</f>
        <v>4924950.66</v>
      </c>
      <c r="E276" s="1">
        <v>0</v>
      </c>
      <c r="F276" s="1">
        <v>0</v>
      </c>
      <c r="G276" s="2">
        <f t="shared" si="8"/>
        <v>4235172.4359999998</v>
      </c>
      <c r="H276" s="2">
        <f t="shared" si="9"/>
        <v>0.62000000011175871</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345898.81</v>
      </c>
      <c r="D277" s="1">
        <f>'PR-RAS'!E281</f>
        <v>590228.06999999995</v>
      </c>
      <c r="E277" s="1">
        <v>0</v>
      </c>
      <c r="F277" s="1">
        <v>0</v>
      </c>
      <c r="G277" s="2">
        <f t="shared" si="8"/>
        <v>421273.96620000002</v>
      </c>
      <c r="H277" s="2">
        <f t="shared" si="9"/>
        <v>0.25999999995110556</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98426034.190000013</v>
      </c>
      <c r="D285" s="1">
        <f>'PR-RAS'!E289</f>
        <v>117634028.27000001</v>
      </c>
      <c r="E285" s="1">
        <v>0</v>
      </c>
      <c r="F285" s="1">
        <v>0</v>
      </c>
      <c r="G285" s="2">
        <f t="shared" si="8"/>
        <v>94769121.767319992</v>
      </c>
      <c r="H285" s="2">
        <f t="shared" si="9"/>
        <v>0.46000002324581146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26787128.579999968</v>
      </c>
      <c r="D286" s="1">
        <f>'PR-RAS'!E290</f>
        <v>17054660.919999987</v>
      </c>
      <c r="E286" s="1">
        <v>0</v>
      </c>
      <c r="F286" s="1">
        <v>0</v>
      </c>
      <c r="G286" s="2">
        <f t="shared" si="8"/>
        <v>17355488.369699981</v>
      </c>
      <c r="H286" s="2">
        <f t="shared" si="9"/>
        <v>0.50000004470348358</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2969478.71</v>
      </c>
      <c r="D288" s="1">
        <f>'PR-RAS'!E292</f>
        <v>14776004.65</v>
      </c>
      <c r="E288" s="1">
        <v>0</v>
      </c>
      <c r="F288" s="1">
        <v>0</v>
      </c>
      <c r="G288" s="2">
        <f t="shared" si="8"/>
        <v>9333667.0588699989</v>
      </c>
      <c r="H288" s="2">
        <f t="shared" si="9"/>
        <v>0.63999999966472387</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6568820.8700000001</v>
      </c>
      <c r="D290" s="1">
        <f>'PR-RAS'!E294</f>
        <v>7402209.2800000003</v>
      </c>
      <c r="E290" s="1">
        <v>0</v>
      </c>
      <c r="F290" s="1">
        <v>0</v>
      </c>
      <c r="G290" s="2">
        <f t="shared" si="8"/>
        <v>6176866.1952699991</v>
      </c>
      <c r="H290" s="2">
        <f t="shared" si="9"/>
        <v>0.41000000014901161</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154234.51</v>
      </c>
      <c r="D291" s="1">
        <f>'PR-RAS'!E295</f>
        <v>129804.88</v>
      </c>
      <c r="E291" s="1">
        <v>0</v>
      </c>
      <c r="F291" s="1">
        <v>0</v>
      </c>
      <c r="G291" s="2">
        <f t="shared" si="8"/>
        <v>120014.8383</v>
      </c>
      <c r="H291" s="2">
        <f t="shared" si="9"/>
        <v>0.60999999998603016</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6059626.2000000002</v>
      </c>
      <c r="D293" s="1">
        <f>'PR-RAS'!E298</f>
        <v>3662385.54</v>
      </c>
      <c r="E293" s="1">
        <v>0</v>
      </c>
      <c r="F293" s="1">
        <v>0</v>
      </c>
      <c r="G293" s="2">
        <f t="shared" si="8"/>
        <v>3908244.0057600001</v>
      </c>
      <c r="H293" s="2">
        <f t="shared" si="9"/>
        <v>0.66000000014901161</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5475560.6900000004</v>
      </c>
      <c r="D294" s="1">
        <f>'PR-RAS'!E299</f>
        <v>2959152.14</v>
      </c>
      <c r="E294" s="1">
        <v>0</v>
      </c>
      <c r="F294" s="1">
        <v>0</v>
      </c>
      <c r="G294" s="2">
        <f t="shared" si="8"/>
        <v>3338402.43621</v>
      </c>
      <c r="H294" s="2">
        <f t="shared" si="9"/>
        <v>0.44999999972060323</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5475560.6900000004</v>
      </c>
      <c r="D295" s="1">
        <f>'PR-RAS'!E300</f>
        <v>2959152.14</v>
      </c>
      <c r="E295" s="1">
        <v>0</v>
      </c>
      <c r="F295" s="1">
        <v>0</v>
      </c>
      <c r="G295" s="2">
        <f t="shared" si="8"/>
        <v>3349796.30118</v>
      </c>
      <c r="H295" s="2">
        <f t="shared" si="9"/>
        <v>0.44999999972060323</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5475560.6900000004</v>
      </c>
      <c r="D296" s="1">
        <f>'PR-RAS'!E301</f>
        <v>2959152.14</v>
      </c>
      <c r="E296" s="1">
        <v>0</v>
      </c>
      <c r="F296" s="1">
        <v>0</v>
      </c>
      <c r="G296" s="2">
        <f t="shared" si="8"/>
        <v>3361190.1661499999</v>
      </c>
      <c r="H296" s="2">
        <f t="shared" si="9"/>
        <v>0.44999999972060323</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584065.51</v>
      </c>
      <c r="D306" s="1">
        <f>'PR-RAS'!E311</f>
        <v>703233.40000000014</v>
      </c>
      <c r="E306" s="1">
        <v>0</v>
      </c>
      <c r="F306" s="1">
        <v>0</v>
      </c>
      <c r="G306" s="2">
        <f t="shared" si="8"/>
        <v>607112.35455000005</v>
      </c>
      <c r="H306" s="2">
        <f t="shared" si="9"/>
        <v>0.89000000013038516</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574454.12</v>
      </c>
      <c r="D307" s="1">
        <f>'PR-RAS'!E312</f>
        <v>683531.3600000001</v>
      </c>
      <c r="E307" s="1">
        <v>0</v>
      </c>
      <c r="F307" s="1">
        <v>0</v>
      </c>
      <c r="G307" s="2">
        <f t="shared" si="8"/>
        <v>594104.15304000012</v>
      </c>
      <c r="H307" s="2">
        <f t="shared" si="9"/>
        <v>0.48000000009778887</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312746.40000000002</v>
      </c>
      <c r="D308" s="1">
        <f>'PR-RAS'!E313</f>
        <v>553885.43000000005</v>
      </c>
      <c r="E308" s="1">
        <v>0</v>
      </c>
      <c r="F308" s="1">
        <v>0</v>
      </c>
      <c r="G308" s="2">
        <f t="shared" si="8"/>
        <v>436098.79882000008</v>
      </c>
      <c r="H308" s="2">
        <f t="shared" si="9"/>
        <v>0.83000000007450581</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261707.72</v>
      </c>
      <c r="D309" s="1">
        <f>'PR-RAS'!E314</f>
        <v>129645.93</v>
      </c>
      <c r="E309" s="1">
        <v>0</v>
      </c>
      <c r="F309" s="1">
        <v>0</v>
      </c>
      <c r="G309" s="2">
        <f t="shared" si="8"/>
        <v>160467.87063999998</v>
      </c>
      <c r="H309" s="2">
        <f t="shared" si="9"/>
        <v>0.35000000000582077</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9611.39</v>
      </c>
      <c r="D312" s="1">
        <f>'PR-RAS'!E317</f>
        <v>17399.04</v>
      </c>
      <c r="E312" s="1">
        <v>0</v>
      </c>
      <c r="F312" s="1">
        <v>0</v>
      </c>
      <c r="G312" s="2">
        <f t="shared" si="8"/>
        <v>13811.345170000001</v>
      </c>
      <c r="H312" s="2">
        <f t="shared" si="9"/>
        <v>0.43000000000029104</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8.26</v>
      </c>
      <c r="D313" s="1">
        <f>'PR-RAS'!E318</f>
        <v>10261</v>
      </c>
      <c r="E313" s="1">
        <v>0</v>
      </c>
      <c r="F313" s="1">
        <v>0</v>
      </c>
      <c r="G313" s="2">
        <f t="shared" si="8"/>
        <v>6405.4411199999995</v>
      </c>
      <c r="H313" s="2">
        <f t="shared" si="9"/>
        <v>0.25999999999999979</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549.13</v>
      </c>
      <c r="D314" s="1">
        <f>'PR-RAS'!E319</f>
        <v>2841.04</v>
      </c>
      <c r="E314" s="1">
        <v>0</v>
      </c>
      <c r="F314" s="1">
        <v>0</v>
      </c>
      <c r="G314" s="2">
        <f t="shared" si="8"/>
        <v>1950.3687299999999</v>
      </c>
      <c r="H314" s="2">
        <f t="shared" si="9"/>
        <v>0.16999999999995907</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9054</v>
      </c>
      <c r="D319" s="1">
        <f>'PR-RAS'!E324</f>
        <v>4297</v>
      </c>
      <c r="E319" s="1">
        <v>0</v>
      </c>
      <c r="F319" s="1">
        <v>0</v>
      </c>
      <c r="G319" s="2">
        <f t="shared" si="8"/>
        <v>5612.0640000000003</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2303</v>
      </c>
      <c r="E321" s="1">
        <v>0</v>
      </c>
      <c r="F321" s="1">
        <v>0</v>
      </c>
      <c r="G321" s="2">
        <f t="shared" si="8"/>
        <v>1473.92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2303</v>
      </c>
      <c r="E322" s="1">
        <v>0</v>
      </c>
      <c r="F322" s="1">
        <v>0</v>
      </c>
      <c r="G322" s="2">
        <f t="shared" si="8"/>
        <v>1478.5260000000001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21860254.509999998</v>
      </c>
      <c r="D345" s="1">
        <f>'PR-RAS'!E350</f>
        <v>18785863.539999999</v>
      </c>
      <c r="E345" s="1">
        <v>0</v>
      </c>
      <c r="F345" s="1">
        <v>0</v>
      </c>
      <c r="G345" s="2">
        <f t="shared" si="8"/>
        <v>20444601.666959997</v>
      </c>
      <c r="H345" s="2">
        <f t="shared" si="9"/>
        <v>0.95000000298023224</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1284162.1400000001</v>
      </c>
      <c r="D346" s="1">
        <f>'PR-RAS'!E351</f>
        <v>1155871.8</v>
      </c>
      <c r="E346" s="1">
        <v>0</v>
      </c>
      <c r="F346" s="1">
        <v>0</v>
      </c>
      <c r="G346" s="2">
        <f t="shared" si="8"/>
        <v>1240587.4802999999</v>
      </c>
      <c r="H346" s="2">
        <f t="shared" si="9"/>
        <v>0.34000000008381903</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867120.04</v>
      </c>
      <c r="D347" s="1">
        <f>'PR-RAS'!E352</f>
        <v>442129.49</v>
      </c>
      <c r="E347" s="1">
        <v>0</v>
      </c>
      <c r="F347" s="1">
        <v>0</v>
      </c>
      <c r="G347" s="2">
        <f t="shared" si="8"/>
        <v>605977.14091999992</v>
      </c>
      <c r="H347" s="2">
        <f t="shared" si="9"/>
        <v>0.53000000002793968</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867120.04</v>
      </c>
      <c r="D348" s="1">
        <f>'PR-RAS'!E353</f>
        <v>442129.49</v>
      </c>
      <c r="E348" s="1">
        <v>0</v>
      </c>
      <c r="F348" s="1">
        <v>0</v>
      </c>
      <c r="G348" s="2">
        <f t="shared" si="8"/>
        <v>607728.51993999991</v>
      </c>
      <c r="H348" s="2">
        <f t="shared" si="9"/>
        <v>0.53000000002793968</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417042.1</v>
      </c>
      <c r="D351" s="1">
        <f>'PR-RAS'!E356</f>
        <v>713742.31</v>
      </c>
      <c r="E351" s="1">
        <v>0</v>
      </c>
      <c r="F351" s="1">
        <v>0</v>
      </c>
      <c r="G351" s="2">
        <f t="shared" si="8"/>
        <v>645584.35200000007</v>
      </c>
      <c r="H351" s="2">
        <f t="shared" si="9"/>
        <v>0.41000000003259629</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540</v>
      </c>
      <c r="D354" s="1">
        <f>'PR-RAS'!E359</f>
        <v>0</v>
      </c>
      <c r="E354" s="1">
        <v>0</v>
      </c>
      <c r="F354" s="1">
        <v>0</v>
      </c>
      <c r="G354" s="2">
        <f t="shared" si="8"/>
        <v>190.61999999999998</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416502.1</v>
      </c>
      <c r="D357" s="1">
        <f>'PR-RAS'!E362</f>
        <v>713742.31</v>
      </c>
      <c r="E357" s="1">
        <v>0</v>
      </c>
      <c r="F357" s="1">
        <v>0</v>
      </c>
      <c r="G357" s="2">
        <f t="shared" si="8"/>
        <v>656459.27231999999</v>
      </c>
      <c r="H357" s="2">
        <f t="shared" si="9"/>
        <v>0.41000000003259629</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19054617.039999999</v>
      </c>
      <c r="D358" s="1">
        <f>'PR-RAS'!E363</f>
        <v>14193102.77</v>
      </c>
      <c r="E358" s="1">
        <v>0</v>
      </c>
      <c r="F358" s="1">
        <v>0</v>
      </c>
      <c r="G358" s="2">
        <f t="shared" si="8"/>
        <v>16936373.661059998</v>
      </c>
      <c r="H358" s="2">
        <f t="shared" si="9"/>
        <v>0.26999999955296516</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17428329.309999999</v>
      </c>
      <c r="D359" s="1">
        <f>'PR-RAS'!E364</f>
        <v>10049936.73</v>
      </c>
      <c r="E359" s="1">
        <v>0</v>
      </c>
      <c r="F359" s="1">
        <v>0</v>
      </c>
      <c r="G359" s="2">
        <f t="shared" si="8"/>
        <v>13435096.591659999</v>
      </c>
      <c r="H359" s="2">
        <f t="shared" si="9"/>
        <v>0.57999999821186066</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516069.18</v>
      </c>
      <c r="D360" s="1">
        <f>'PR-RAS'!E365</f>
        <v>278400</v>
      </c>
      <c r="E360" s="1">
        <v>0</v>
      </c>
      <c r="F360" s="1">
        <v>0</v>
      </c>
      <c r="G360" s="2">
        <f t="shared" si="8"/>
        <v>385160.03561999998</v>
      </c>
      <c r="H360" s="2">
        <f t="shared" si="9"/>
        <v>0.17999999999301508</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2500234.36</v>
      </c>
      <c r="D361" s="1">
        <f>'PR-RAS'!E366</f>
        <v>5925214.9699999997</v>
      </c>
      <c r="E361" s="1">
        <v>0</v>
      </c>
      <c r="F361" s="1">
        <v>0</v>
      </c>
      <c r="G361" s="2">
        <f t="shared" si="8"/>
        <v>5166239.1479999991</v>
      </c>
      <c r="H361" s="2">
        <f t="shared" si="9"/>
        <v>0.39000000013038516</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4662455.83</v>
      </c>
      <c r="D362" s="1">
        <f>'PR-RAS'!E367</f>
        <v>1749471.36</v>
      </c>
      <c r="E362" s="1">
        <v>0</v>
      </c>
      <c r="F362" s="1">
        <v>0</v>
      </c>
      <c r="G362" s="2">
        <f t="shared" si="8"/>
        <v>2946264.8765500002</v>
      </c>
      <c r="H362" s="2">
        <f t="shared" si="9"/>
        <v>0.53000000002793968</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9749569.9399999995</v>
      </c>
      <c r="D363" s="1">
        <f>'PR-RAS'!E368</f>
        <v>2096850.4</v>
      </c>
      <c r="E363" s="1">
        <v>0</v>
      </c>
      <c r="F363" s="1">
        <v>0</v>
      </c>
      <c r="G363" s="2">
        <f t="shared" si="8"/>
        <v>5047464.0078799995</v>
      </c>
      <c r="H363" s="2">
        <f t="shared" si="9"/>
        <v>0.46000000042840838</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1279045.5</v>
      </c>
      <c r="D364" s="1">
        <f>'PR-RAS'!E369</f>
        <v>2606641.6100000003</v>
      </c>
      <c r="E364" s="1">
        <v>0</v>
      </c>
      <c r="F364" s="1">
        <v>0</v>
      </c>
      <c r="G364" s="2">
        <f t="shared" si="8"/>
        <v>2356715.3253600001</v>
      </c>
      <c r="H364" s="2">
        <f t="shared" si="9"/>
        <v>0.88999999966472387</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452056.16</v>
      </c>
      <c r="D365" s="1">
        <f>'PR-RAS'!E370</f>
        <v>1177625.73</v>
      </c>
      <c r="E365" s="1">
        <v>0</v>
      </c>
      <c r="F365" s="1">
        <v>0</v>
      </c>
      <c r="G365" s="2">
        <f t="shared" si="8"/>
        <v>1021859.9736800001</v>
      </c>
      <c r="H365" s="2">
        <f t="shared" si="9"/>
        <v>0.42999999999301508</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40883.660000000003</v>
      </c>
      <c r="D366" s="1">
        <f>'PR-RAS'!E371</f>
        <v>25596.32</v>
      </c>
      <c r="E366" s="1">
        <v>0</v>
      </c>
      <c r="F366" s="1">
        <v>0</v>
      </c>
      <c r="G366" s="2">
        <f t="shared" si="8"/>
        <v>33607.849499999997</v>
      </c>
      <c r="H366" s="2">
        <f t="shared" si="9"/>
        <v>0.6599999999962165</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123310.39</v>
      </c>
      <c r="D367" s="1">
        <f>'PR-RAS'!E372</f>
        <v>173152.19</v>
      </c>
      <c r="E367" s="1">
        <v>0</v>
      </c>
      <c r="F367" s="1">
        <v>0</v>
      </c>
      <c r="G367" s="2">
        <f t="shared" si="8"/>
        <v>171879.00581999999</v>
      </c>
      <c r="H367" s="2">
        <f t="shared" si="9"/>
        <v>0.58000000000174623</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96.84</v>
      </c>
      <c r="D368" s="1">
        <f>'PR-RAS'!E373</f>
        <v>0</v>
      </c>
      <c r="E368" s="1">
        <v>0</v>
      </c>
      <c r="F368" s="1">
        <v>0</v>
      </c>
      <c r="G368" s="2">
        <f t="shared" si="8"/>
        <v>35.540280000000003</v>
      </c>
      <c r="H368" s="2">
        <f t="shared" si="9"/>
        <v>0.15999999999999659</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59383.54</v>
      </c>
      <c r="D369" s="1">
        <f>'PR-RAS'!E374</f>
        <v>92669.32</v>
      </c>
      <c r="E369" s="1">
        <v>0</v>
      </c>
      <c r="F369" s="1">
        <v>0</v>
      </c>
      <c r="G369" s="2">
        <f t="shared" si="8"/>
        <v>90057.762240000011</v>
      </c>
      <c r="H369" s="2">
        <f t="shared" si="9"/>
        <v>0.7800000000061118</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100250.58</v>
      </c>
      <c r="D370" s="1">
        <f>'PR-RAS'!E375</f>
        <v>178784.08</v>
      </c>
      <c r="E370" s="1">
        <v>0</v>
      </c>
      <c r="F370" s="1">
        <v>0</v>
      </c>
      <c r="G370" s="2">
        <f t="shared" si="8"/>
        <v>168935.11505999998</v>
      </c>
      <c r="H370" s="2">
        <f t="shared" si="9"/>
        <v>0.49999999998544808</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503064.33</v>
      </c>
      <c r="D371" s="1">
        <f>'PR-RAS'!E376</f>
        <v>958813.97</v>
      </c>
      <c r="E371" s="1">
        <v>0</v>
      </c>
      <c r="F371" s="1">
        <v>0</v>
      </c>
      <c r="G371" s="2">
        <f t="shared" si="8"/>
        <v>895656.13989999995</v>
      </c>
      <c r="H371" s="2">
        <f t="shared" si="9"/>
        <v>0.36000000004423782</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23000</v>
      </c>
      <c r="D373" s="1">
        <f>'PR-RAS'!E378</f>
        <v>251695.48</v>
      </c>
      <c r="E373" s="1">
        <v>0</v>
      </c>
      <c r="F373" s="1">
        <v>0</v>
      </c>
      <c r="G373" s="2">
        <f t="shared" si="8"/>
        <v>195817.43711999999</v>
      </c>
      <c r="H373" s="2">
        <f t="shared" si="9"/>
        <v>0.48000000001047738</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23000</v>
      </c>
      <c r="D374" s="1">
        <f>'PR-RAS'!E379</f>
        <v>251695.48</v>
      </c>
      <c r="E374" s="1">
        <v>0</v>
      </c>
      <c r="F374" s="1">
        <v>0</v>
      </c>
      <c r="G374" s="2">
        <f t="shared" si="8"/>
        <v>196343.82807999998</v>
      </c>
      <c r="H374" s="2">
        <f t="shared" si="9"/>
        <v>0.48000000001047738</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229657.39</v>
      </c>
      <c r="D378" s="1">
        <f>'PR-RAS'!E383</f>
        <v>268820.15999999997</v>
      </c>
      <c r="E378" s="1">
        <v>0</v>
      </c>
      <c r="F378" s="1">
        <v>0</v>
      </c>
      <c r="G378" s="2">
        <f t="shared" si="8"/>
        <v>289271.23667000001</v>
      </c>
      <c r="H378" s="2">
        <f t="shared" si="9"/>
        <v>0.54999999998835847</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224536.92</v>
      </c>
      <c r="D379" s="1">
        <f>'PR-RAS'!E384</f>
        <v>263360.15999999997</v>
      </c>
      <c r="E379" s="1">
        <v>0</v>
      </c>
      <c r="F379" s="1">
        <v>0</v>
      </c>
      <c r="G379" s="2">
        <f t="shared" si="8"/>
        <v>283975.23671999999</v>
      </c>
      <c r="H379" s="2">
        <f t="shared" si="9"/>
        <v>0.23999999996158294</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3102.67</v>
      </c>
      <c r="D380" s="1">
        <f>'PR-RAS'!E385</f>
        <v>5460</v>
      </c>
      <c r="E380" s="1">
        <v>0</v>
      </c>
      <c r="F380" s="1">
        <v>0</v>
      </c>
      <c r="G380" s="2">
        <f t="shared" si="8"/>
        <v>5314.5919300000005</v>
      </c>
      <c r="H380" s="2">
        <f t="shared" si="9"/>
        <v>0.32999999999992724</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2017.8</v>
      </c>
      <c r="D382" s="1">
        <f>'PR-RAS'!E387</f>
        <v>0</v>
      </c>
      <c r="E382" s="1">
        <v>0</v>
      </c>
      <c r="F382" s="1">
        <v>0</v>
      </c>
      <c r="G382" s="2">
        <f t="shared" si="8"/>
        <v>768.78179999999998</v>
      </c>
      <c r="H382" s="2">
        <f t="shared" si="9"/>
        <v>0.20000000000004547</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666686.11</v>
      </c>
      <c r="E383" s="1">
        <v>0</v>
      </c>
      <c r="F383" s="1">
        <v>0</v>
      </c>
      <c r="G383" s="2">
        <f t="shared" si="8"/>
        <v>509348.18803999998</v>
      </c>
      <c r="H383" s="2">
        <f t="shared" si="9"/>
        <v>0.10999999998603016</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666686.11</v>
      </c>
      <c r="E384" s="1">
        <v>0</v>
      </c>
      <c r="F384" s="1">
        <v>0</v>
      </c>
      <c r="G384" s="2">
        <f t="shared" si="8"/>
        <v>510681.56026</v>
      </c>
      <c r="H384" s="2">
        <f t="shared" si="9"/>
        <v>0.10999999998603016</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94584.84</v>
      </c>
      <c r="D386" s="1">
        <f>'PR-RAS'!E391</f>
        <v>349322.68</v>
      </c>
      <c r="E386" s="1">
        <v>0</v>
      </c>
      <c r="F386" s="1">
        <v>0</v>
      </c>
      <c r="G386" s="2">
        <f t="shared" si="8"/>
        <v>305393.62699999998</v>
      </c>
      <c r="H386" s="2">
        <f t="shared" si="9"/>
        <v>0.48000000001047738</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58602.11</v>
      </c>
      <c r="D388" s="1">
        <f>'PR-RAS'!E393</f>
        <v>262693.75</v>
      </c>
      <c r="E388" s="1">
        <v>0</v>
      </c>
      <c r="F388" s="1">
        <v>0</v>
      </c>
      <c r="G388" s="2">
        <f t="shared" si="8"/>
        <v>226003.97907</v>
      </c>
      <c r="H388" s="2">
        <f t="shared" si="9"/>
        <v>0.36000000000058208</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35982.730000000003</v>
      </c>
      <c r="D389" s="1">
        <f>'PR-RAS'!E394</f>
        <v>86628.93</v>
      </c>
      <c r="E389" s="1">
        <v>0</v>
      </c>
      <c r="F389" s="1">
        <v>0</v>
      </c>
      <c r="G389" s="2">
        <f t="shared" si="8"/>
        <v>81185.348920000004</v>
      </c>
      <c r="H389" s="2">
        <f t="shared" si="9"/>
        <v>0.3400000000037835</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1521475.33</v>
      </c>
      <c r="D397" s="1">
        <f>'PR-RAS'!E402</f>
        <v>3436888.9699999997</v>
      </c>
      <c r="E397" s="1">
        <v>0</v>
      </c>
      <c r="F397" s="1">
        <v>0</v>
      </c>
      <c r="G397" s="2">
        <f t="shared" si="8"/>
        <v>3324520.2949199998</v>
      </c>
      <c r="H397" s="2">
        <f t="shared" si="9"/>
        <v>0.36000000033527613</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1324551.8400000001</v>
      </c>
      <c r="D398" s="1">
        <f>'PR-RAS'!E403</f>
        <v>3160381.98</v>
      </c>
      <c r="E398" s="1">
        <v>0</v>
      </c>
      <c r="F398" s="1">
        <v>0</v>
      </c>
      <c r="G398" s="2">
        <f t="shared" si="8"/>
        <v>3035190.3725999999</v>
      </c>
      <c r="H398" s="2">
        <f t="shared" si="9"/>
        <v>0.17999999993480742</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450</v>
      </c>
      <c r="D399" s="1">
        <f>'PR-RAS'!E404</f>
        <v>0</v>
      </c>
      <c r="E399" s="1">
        <v>0</v>
      </c>
      <c r="F399" s="1">
        <v>0</v>
      </c>
      <c r="G399" s="2">
        <f t="shared" si="8"/>
        <v>179.10000000000002</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196473.49</v>
      </c>
      <c r="D401" s="1">
        <f>'PR-RAS'!E406</f>
        <v>276506.99</v>
      </c>
      <c r="E401" s="1">
        <v>0</v>
      </c>
      <c r="F401" s="1">
        <v>0</v>
      </c>
      <c r="G401" s="2">
        <f t="shared" si="8"/>
        <v>299794.98800000001</v>
      </c>
      <c r="H401" s="2">
        <f t="shared" si="9"/>
        <v>0.5</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15800628.309999999</v>
      </c>
      <c r="D403" s="1">
        <f>'PR-RAS'!E408</f>
        <v>15123478</v>
      </c>
      <c r="E403" s="1">
        <v>0</v>
      </c>
      <c r="F403" s="1">
        <v>0</v>
      </c>
      <c r="G403" s="2">
        <f t="shared" si="8"/>
        <v>18511128.892620001</v>
      </c>
      <c r="H403" s="2">
        <f t="shared" si="9"/>
        <v>0.30999999865889549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999355.04</v>
      </c>
      <c r="D405" s="1">
        <f>'PR-RAS'!E410</f>
        <v>1742556.26</v>
      </c>
      <c r="E405" s="1">
        <v>0</v>
      </c>
      <c r="F405" s="1">
        <v>0</v>
      </c>
      <c r="G405" s="2">
        <f t="shared" si="8"/>
        <v>1811724.8942400003</v>
      </c>
      <c r="H405" s="2">
        <f t="shared" si="9"/>
        <v>0.30000000004656613</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2069056.22</v>
      </c>
      <c r="D406" s="1">
        <f>'PR-RAS'!E411</f>
        <v>736469.3</v>
      </c>
      <c r="E406" s="1">
        <v>0</v>
      </c>
      <c r="F406" s="1">
        <v>0</v>
      </c>
      <c r="G406" s="2">
        <f t="shared" si="8"/>
        <v>1434507.9021000003</v>
      </c>
      <c r="H406" s="2">
        <f t="shared" si="9"/>
        <v>0.52000000001862645</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131272788.96999998</v>
      </c>
      <c r="D407" s="1">
        <f>'PR-RAS'!E412</f>
        <v>138351074.72999999</v>
      </c>
      <c r="E407" s="1">
        <v>0</v>
      </c>
      <c r="F407" s="1">
        <v>0</v>
      </c>
      <c r="G407" s="2">
        <f t="shared" si="8"/>
        <v>165637825.00257999</v>
      </c>
      <c r="H407" s="2">
        <f t="shared" si="9"/>
        <v>0.30000002682209015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120286288.70000002</v>
      </c>
      <c r="D408" s="1">
        <f>'PR-RAS'!E413</f>
        <v>136419891.81</v>
      </c>
      <c r="E408" s="1">
        <v>0</v>
      </c>
      <c r="F408" s="1">
        <v>0</v>
      </c>
      <c r="G408" s="2">
        <f t="shared" si="8"/>
        <v>160002311.43424001</v>
      </c>
      <c r="H408" s="2">
        <f t="shared" si="9"/>
        <v>0.48999997973442078</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10986500.269999966</v>
      </c>
      <c r="D409" s="1">
        <f>'PR-RAS'!E414</f>
        <v>1931182.9199999869</v>
      </c>
      <c r="E409" s="1">
        <v>0</v>
      </c>
      <c r="F409" s="1">
        <v>0</v>
      </c>
      <c r="G409" s="2">
        <f t="shared" si="8"/>
        <v>6058337.3728799755</v>
      </c>
      <c r="H409" s="2">
        <f t="shared" si="9"/>
        <v>0.34999997913837433</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1970123.67</v>
      </c>
      <c r="D411" s="1">
        <f>'PR-RAS'!E416</f>
        <v>13033448.390000001</v>
      </c>
      <c r="E411" s="1">
        <v>0</v>
      </c>
      <c r="F411" s="1">
        <v>0</v>
      </c>
      <c r="G411" s="2">
        <f t="shared" si="8"/>
        <v>11495178.384500001</v>
      </c>
      <c r="H411" s="2">
        <f t="shared" si="9"/>
        <v>0.72000000067055225</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8637877.0899999999</v>
      </c>
      <c r="D413" s="1">
        <f>'PR-RAS'!E418</f>
        <v>8138678.5800000001</v>
      </c>
      <c r="E413" s="1">
        <v>0</v>
      </c>
      <c r="F413" s="1">
        <v>0</v>
      </c>
      <c r="G413" s="2">
        <f t="shared" si="8"/>
        <v>10265076.511</v>
      </c>
      <c r="H413" s="2">
        <f t="shared" si="9"/>
        <v>0.50999999977648258</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4558245.7</v>
      </c>
      <c r="D414" s="1">
        <f>'PR-RAS'!E420</f>
        <v>4429250.43</v>
      </c>
      <c r="E414" s="1">
        <v>0</v>
      </c>
      <c r="F414" s="1">
        <v>0</v>
      </c>
      <c r="G414" s="2">
        <f t="shared" si="8"/>
        <v>5541116.3292799992</v>
      </c>
      <c r="H414" s="2">
        <f t="shared" si="9"/>
        <v>0.72999999951571226</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4558245.7</v>
      </c>
      <c r="D478" s="1">
        <f>'PR-RAS'!E484</f>
        <v>4429250.43</v>
      </c>
      <c r="E478" s="1">
        <v>0</v>
      </c>
      <c r="F478" s="1">
        <v>0</v>
      </c>
      <c r="G478" s="2">
        <f t="shared" si="8"/>
        <v>6399788.1091199992</v>
      </c>
      <c r="H478" s="2">
        <f t="shared" si="9"/>
        <v>0.72999999951571226</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4558245.7</v>
      </c>
      <c r="D489" s="1">
        <f>'PR-RAS'!E495</f>
        <v>4429250.43</v>
      </c>
      <c r="E489" s="1">
        <v>0</v>
      </c>
      <c r="F489" s="1">
        <v>0</v>
      </c>
      <c r="G489" s="2">
        <f t="shared" si="8"/>
        <v>6547372.3212799989</v>
      </c>
      <c r="H489" s="2">
        <f t="shared" si="9"/>
        <v>0.72999999951571226</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4558245.7</v>
      </c>
      <c r="D490" s="1">
        <f>'PR-RAS'!E496</f>
        <v>4429250.43</v>
      </c>
      <c r="E490" s="1">
        <v>0</v>
      </c>
      <c r="F490" s="1">
        <v>0</v>
      </c>
      <c r="G490" s="2">
        <f t="shared" si="8"/>
        <v>6560789.0678399988</v>
      </c>
      <c r="H490" s="2">
        <f t="shared" si="9"/>
        <v>0.72999999951571226</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4226494.6099999994</v>
      </c>
      <c r="D522" s="1">
        <f>'PR-RAS'!E528</f>
        <v>5056754.9399999995</v>
      </c>
      <c r="E522" s="1">
        <v>0</v>
      </c>
      <c r="F522" s="1">
        <v>0</v>
      </c>
      <c r="G522" s="2">
        <f t="shared" ref="G522:G809" si="10">(B522/1000)*(C522*1+D522*2)</f>
        <v>7471142.3392899996</v>
      </c>
      <c r="H522" s="2">
        <f t="shared" ref="H522:H809" si="11">ABS(C522-ROUND(C522,0))+ABS(D522-ROUND(D522,0))</f>
        <v>0.45000000111758709</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750000</v>
      </c>
      <c r="D574" s="1">
        <f>'PR-RAS'!E580</f>
        <v>903113.33</v>
      </c>
      <c r="E574" s="1">
        <v>0</v>
      </c>
      <c r="F574" s="1">
        <v>0</v>
      </c>
      <c r="G574" s="2">
        <f t="shared" si="10"/>
        <v>1464717.8761799999</v>
      </c>
      <c r="H574" s="2">
        <f t="shared" si="11"/>
        <v>0.32999999995809048</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750000</v>
      </c>
      <c r="D579" s="1">
        <f>'PR-RAS'!E585</f>
        <v>903113.33</v>
      </c>
      <c r="E579" s="1">
        <v>0</v>
      </c>
      <c r="F579" s="1">
        <v>0</v>
      </c>
      <c r="G579" s="2">
        <f t="shared" si="10"/>
        <v>1477499.00948</v>
      </c>
      <c r="H579" s="2">
        <f t="shared" si="11"/>
        <v>0.32999999995809048</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750000</v>
      </c>
      <c r="D580" s="1">
        <f>'PR-RAS'!E586</f>
        <v>903113.33</v>
      </c>
      <c r="E580" s="1">
        <v>0</v>
      </c>
      <c r="F580" s="1">
        <v>0</v>
      </c>
      <c r="G580" s="2">
        <f t="shared" si="10"/>
        <v>1480055.2361399999</v>
      </c>
      <c r="H580" s="2">
        <f t="shared" si="11"/>
        <v>0.32999999995809048</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3476494.61</v>
      </c>
      <c r="D587" s="1">
        <f>'PR-RAS'!E593</f>
        <v>4153641.61</v>
      </c>
      <c r="E587" s="1">
        <v>0</v>
      </c>
      <c r="F587" s="1">
        <v>0</v>
      </c>
      <c r="G587" s="2">
        <f t="shared" si="10"/>
        <v>6905293.8083799994</v>
      </c>
      <c r="H587" s="2">
        <f t="shared" si="11"/>
        <v>0.78000000026077032</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3471159.21</v>
      </c>
      <c r="D599" s="1">
        <f>'PR-RAS'!E605</f>
        <v>3787159.71</v>
      </c>
      <c r="E599" s="1">
        <v>0</v>
      </c>
      <c r="F599" s="1">
        <v>0</v>
      </c>
      <c r="G599" s="2">
        <f t="shared" si="10"/>
        <v>6605196.2207399989</v>
      </c>
      <c r="H599" s="2">
        <f t="shared" si="11"/>
        <v>0.5</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3471159.21</v>
      </c>
      <c r="D600" s="1">
        <f>'PR-RAS'!E606</f>
        <v>3787159.71</v>
      </c>
      <c r="E600" s="1">
        <v>0</v>
      </c>
      <c r="F600" s="1">
        <v>0</v>
      </c>
      <c r="G600" s="2">
        <f t="shared" si="10"/>
        <v>6616241.6993699996</v>
      </c>
      <c r="H600" s="2">
        <f t="shared" si="11"/>
        <v>0.5</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3543.61</v>
      </c>
      <c r="D606" s="1">
        <f>'PR-RAS'!E612</f>
        <v>0</v>
      </c>
      <c r="E606" s="1">
        <v>0</v>
      </c>
      <c r="F606" s="1">
        <v>0</v>
      </c>
      <c r="G606" s="2">
        <f t="shared" si="10"/>
        <v>2143.8840500000001</v>
      </c>
      <c r="H606" s="2">
        <f t="shared" si="11"/>
        <v>0.38999999999987267</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3543.61</v>
      </c>
      <c r="D607" s="1">
        <f>'PR-RAS'!E613</f>
        <v>0</v>
      </c>
      <c r="E607" s="1">
        <v>0</v>
      </c>
      <c r="F607" s="1">
        <v>0</v>
      </c>
      <c r="G607" s="2">
        <f t="shared" si="10"/>
        <v>2147.4276599999998</v>
      </c>
      <c r="H607" s="2">
        <f t="shared" si="11"/>
        <v>0.38999999999987267</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1791.79</v>
      </c>
      <c r="D611" s="1">
        <f>'PR-RAS'!E617</f>
        <v>366481.9</v>
      </c>
      <c r="E611" s="1">
        <v>0</v>
      </c>
      <c r="F611" s="1">
        <v>0</v>
      </c>
      <c r="G611" s="2">
        <f t="shared" si="10"/>
        <v>448200.90990000003</v>
      </c>
      <c r="H611" s="2">
        <f t="shared" si="11"/>
        <v>0.30999999997675332</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1791.79</v>
      </c>
      <c r="D612" s="1">
        <f>'PR-RAS'!E618</f>
        <v>366481.9</v>
      </c>
      <c r="E612" s="1">
        <v>0</v>
      </c>
      <c r="F612" s="1">
        <v>0</v>
      </c>
      <c r="G612" s="2">
        <f t="shared" si="10"/>
        <v>448935.66549000004</v>
      </c>
      <c r="H612" s="2">
        <f t="shared" si="11"/>
        <v>0.30999999997675332</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331751.09000000078</v>
      </c>
      <c r="D629" s="1">
        <f>'PR-RAS'!E635</f>
        <v>0</v>
      </c>
      <c r="E629" s="1">
        <v>0</v>
      </c>
      <c r="F629" s="1">
        <v>0</v>
      </c>
      <c r="G629" s="2">
        <f t="shared" si="10"/>
        <v>208339.6845200005</v>
      </c>
      <c r="H629" s="2">
        <f t="shared" si="11"/>
        <v>9.0000000782310963E-2</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627504.50999999978</v>
      </c>
      <c r="E630" s="1">
        <v>0</v>
      </c>
      <c r="F630" s="1">
        <v>0</v>
      </c>
      <c r="G630" s="2">
        <f t="shared" si="10"/>
        <v>789400.67357999971</v>
      </c>
      <c r="H630" s="2">
        <f t="shared" si="11"/>
        <v>0.49000000022351742</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9102331.4299999997</v>
      </c>
      <c r="D631" s="1">
        <f>'PR-RAS'!E637</f>
        <v>9438180.9100000001</v>
      </c>
      <c r="E631" s="1">
        <v>0</v>
      </c>
      <c r="F631" s="1">
        <v>0</v>
      </c>
      <c r="G631" s="2">
        <f t="shared" si="10"/>
        <v>17626576.747499999</v>
      </c>
      <c r="H631" s="2">
        <f t="shared" si="11"/>
        <v>0.51999999955296516</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135831034.66999999</v>
      </c>
      <c r="D633" s="1">
        <f>'PR-RAS'!E639</f>
        <v>142780325.16</v>
      </c>
      <c r="E633" s="1">
        <v>0</v>
      </c>
      <c r="F633" s="1">
        <v>0</v>
      </c>
      <c r="G633" s="2">
        <f t="shared" si="10"/>
        <v>266319544.91368002</v>
      </c>
      <c r="H633" s="2">
        <f t="shared" si="11"/>
        <v>0.49000000953674316</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124512783.31000002</v>
      </c>
      <c r="D634" s="1">
        <f>'PR-RAS'!E640</f>
        <v>141476646.75</v>
      </c>
      <c r="E634" s="1">
        <v>0</v>
      </c>
      <c r="F634" s="1">
        <v>0</v>
      </c>
      <c r="G634" s="2">
        <f t="shared" si="10"/>
        <v>257926026.62073001</v>
      </c>
      <c r="H634" s="2">
        <f t="shared" si="11"/>
        <v>0.56000001728534698</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11318251.35999997</v>
      </c>
      <c r="D635" s="1">
        <f>'PR-RAS'!E641</f>
        <v>1303678.4099999964</v>
      </c>
      <c r="E635" s="1">
        <v>0</v>
      </c>
      <c r="F635" s="1">
        <v>0</v>
      </c>
      <c r="G635" s="2">
        <f t="shared" si="10"/>
        <v>8828835.5861199759</v>
      </c>
      <c r="H635" s="2">
        <f t="shared" si="11"/>
        <v>0.76999996602535248</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11072455.1</v>
      </c>
      <c r="D637" s="1">
        <f>'PR-RAS'!E643</f>
        <v>22471629.300000001</v>
      </c>
      <c r="E637" s="1">
        <v>0</v>
      </c>
      <c r="F637" s="1">
        <v>0</v>
      </c>
      <c r="G637" s="2">
        <f t="shared" si="10"/>
        <v>35625993.913200006</v>
      </c>
      <c r="H637" s="2">
        <f t="shared" si="11"/>
        <v>0.40000000037252903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22390706.459999971</v>
      </c>
      <c r="D639" s="1">
        <f>'PR-RAS'!E645</f>
        <v>23775307.709999997</v>
      </c>
      <c r="E639" s="1">
        <v>0</v>
      </c>
      <c r="F639" s="1">
        <v>0</v>
      </c>
      <c r="G639" s="2">
        <f t="shared" si="10"/>
        <v>44622563.359439977</v>
      </c>
      <c r="H639" s="2">
        <f t="shared" si="11"/>
        <v>0.74999997392296791</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3479289.22</v>
      </c>
      <c r="D641" s="1">
        <f>'PR-RAS'!E647</f>
        <v>4418757.9400000004</v>
      </c>
      <c r="E641" s="1">
        <v>0</v>
      </c>
      <c r="F641" s="1">
        <v>0</v>
      </c>
      <c r="G641" s="2">
        <f t="shared" si="10"/>
        <v>7882755.2640000014</v>
      </c>
      <c r="H641" s="2">
        <f t="shared" si="11"/>
        <v>0.27999999979510903</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15558621.560000001</v>
      </c>
      <c r="D642" s="1">
        <f>'PR-RAS'!E649</f>
        <v>34449881.799999997</v>
      </c>
      <c r="E642" s="1">
        <v>0</v>
      </c>
      <c r="F642" s="1">
        <v>0</v>
      </c>
      <c r="G642" s="2">
        <f t="shared" si="10"/>
        <v>54137824.887560003</v>
      </c>
      <c r="H642" s="2">
        <f t="shared" si="11"/>
        <v>0.6400000024586916</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210523108.81999999</v>
      </c>
      <c r="D643" s="1">
        <f>'PR-RAS'!E650</f>
        <v>306580458.49000001</v>
      </c>
      <c r="E643" s="1">
        <v>0</v>
      </c>
      <c r="F643" s="1">
        <v>0</v>
      </c>
      <c r="G643" s="2">
        <f t="shared" si="10"/>
        <v>528805144.5636</v>
      </c>
      <c r="H643" s="2">
        <f t="shared" si="11"/>
        <v>0.67000001668930054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191631848.58000001</v>
      </c>
      <c r="D644" s="1">
        <f>'PR-RAS'!E651</f>
        <v>308400121.29000002</v>
      </c>
      <c r="E644" s="1">
        <v>0</v>
      </c>
      <c r="F644" s="1">
        <v>0</v>
      </c>
      <c r="G644" s="2">
        <f t="shared" si="10"/>
        <v>519821834.61588007</v>
      </c>
      <c r="H644" s="2">
        <f t="shared" si="11"/>
        <v>0.71000000834465027</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34449881.799999982</v>
      </c>
      <c r="D645" s="1">
        <f>'PR-RAS'!E652</f>
        <v>32630219</v>
      </c>
      <c r="E645" s="1">
        <v>0</v>
      </c>
      <c r="F645" s="1">
        <v>0</v>
      </c>
      <c r="G645" s="2">
        <f t="shared" si="10"/>
        <v>64213445.951199993</v>
      </c>
      <c r="H645" s="2">
        <f t="shared" si="11"/>
        <v>0.20000001788139343</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215</v>
      </c>
      <c r="D646" s="1">
        <f>'PR-RAS'!E653</f>
        <v>191</v>
      </c>
      <c r="E646" s="1">
        <v>0</v>
      </c>
      <c r="F646" s="1">
        <v>0</v>
      </c>
      <c r="G646" s="2">
        <f t="shared" si="10"/>
        <v>385.065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2085</v>
      </c>
      <c r="D647" s="1">
        <f>'PR-RAS'!E654</f>
        <v>2176</v>
      </c>
      <c r="E647" s="1">
        <v>0</v>
      </c>
      <c r="F647" s="1">
        <v>0</v>
      </c>
      <c r="G647" s="2">
        <f t="shared" si="10"/>
        <v>4158.3019999999997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202</v>
      </c>
      <c r="D648" s="1">
        <f>'PR-RAS'!E655</f>
        <v>178</v>
      </c>
      <c r="E648" s="1">
        <v>0</v>
      </c>
      <c r="F648" s="1">
        <v>0</v>
      </c>
      <c r="G648" s="2">
        <f t="shared" si="10"/>
        <v>361.02600000000001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1970</v>
      </c>
      <c r="D649" s="1">
        <f>'PR-RAS'!E656</f>
        <v>2045</v>
      </c>
      <c r="E649" s="1">
        <v>0</v>
      </c>
      <c r="F649" s="1">
        <v>0</v>
      </c>
      <c r="G649" s="2">
        <f t="shared" si="10"/>
        <v>3926.88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1775430.46</v>
      </c>
      <c r="D650" s="1">
        <f>'PR-RAS'!E657</f>
        <v>2357067.61</v>
      </c>
      <c r="E650" s="1">
        <v>0</v>
      </c>
      <c r="F650" s="1">
        <v>0</v>
      </c>
      <c r="G650" s="2">
        <f t="shared" si="10"/>
        <v>4211728.1263199998</v>
      </c>
      <c r="H650" s="2">
        <f t="shared" si="11"/>
        <v>0.85000000009313226</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40.4</v>
      </c>
      <c r="D651" s="1">
        <f>'PR-RAS'!E658</f>
        <v>0</v>
      </c>
      <c r="E651" s="1">
        <v>0</v>
      </c>
      <c r="F651" s="1">
        <v>0</v>
      </c>
      <c r="G651" s="2">
        <f t="shared" si="10"/>
        <v>26.26</v>
      </c>
      <c r="H651" s="2">
        <f t="shared" si="11"/>
        <v>0.39999999999999858</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1915.82</v>
      </c>
      <c r="D653" s="1">
        <f>'PR-RAS'!E660</f>
        <v>0.08</v>
      </c>
      <c r="E653" s="1">
        <v>0</v>
      </c>
      <c r="F653" s="1">
        <v>0</v>
      </c>
      <c r="G653" s="2">
        <f t="shared" si="10"/>
        <v>1249.2189600000002</v>
      </c>
      <c r="H653" s="2">
        <f t="shared" si="11"/>
        <v>0.26000000000006368</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983710.69</v>
      </c>
      <c r="D654" s="1">
        <f>'PR-RAS'!E661</f>
        <v>2486951.35</v>
      </c>
      <c r="E654" s="1">
        <v>0</v>
      </c>
      <c r="F654" s="1">
        <v>0</v>
      </c>
      <c r="G654" s="2">
        <f t="shared" si="10"/>
        <v>3890321.5436700005</v>
      </c>
      <c r="H654" s="2">
        <f t="shared" si="11"/>
        <v>0.66000000014901161</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234156.79</v>
      </c>
      <c r="D655" s="1">
        <f>'PR-RAS'!E662</f>
        <v>216324.88</v>
      </c>
      <c r="E655" s="1">
        <v>0</v>
      </c>
      <c r="F655" s="1">
        <v>0</v>
      </c>
      <c r="G655" s="2">
        <f t="shared" si="10"/>
        <v>436091.48370000004</v>
      </c>
      <c r="H655" s="2">
        <f t="shared" si="11"/>
        <v>0.32999999998719431</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3725</v>
      </c>
      <c r="D657" s="1">
        <f>'PR-RAS'!E664</f>
        <v>0</v>
      </c>
      <c r="E657" s="1">
        <v>0</v>
      </c>
      <c r="F657" s="1">
        <v>0</v>
      </c>
      <c r="G657" s="2">
        <f t="shared" si="10"/>
        <v>2443.6</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2189470.27</v>
      </c>
      <c r="D658" s="1">
        <f>'PR-RAS'!E665</f>
        <v>1043255.11</v>
      </c>
      <c r="E658" s="1">
        <v>0</v>
      </c>
      <c r="F658" s="1">
        <v>0</v>
      </c>
      <c r="G658" s="2">
        <f t="shared" si="10"/>
        <v>2809319.1819300004</v>
      </c>
      <c r="H658" s="2">
        <f t="shared" si="11"/>
        <v>0.38000000000465661</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50000</v>
      </c>
      <c r="D659" s="1">
        <f>'PR-RAS'!E666</f>
        <v>15000</v>
      </c>
      <c r="E659" s="1">
        <v>0</v>
      </c>
      <c r="F659" s="1">
        <v>0</v>
      </c>
      <c r="G659" s="2">
        <f t="shared" si="10"/>
        <v>52640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1836.39</v>
      </c>
      <c r="D662" s="1">
        <f>'PR-RAS'!E669</f>
        <v>4012.19</v>
      </c>
      <c r="E662" s="1">
        <v>0</v>
      </c>
      <c r="F662" s="1">
        <v>0</v>
      </c>
      <c r="G662" s="2">
        <f t="shared" si="10"/>
        <v>6517.9689700000008</v>
      </c>
      <c r="H662" s="2">
        <f t="shared" si="11"/>
        <v>0.58000000000015461</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16595.400000000001</v>
      </c>
      <c r="E663" s="1">
        <v>0</v>
      </c>
      <c r="F663" s="1">
        <v>0</v>
      </c>
      <c r="G663" s="2">
        <f t="shared" si="10"/>
        <v>21972.309600000004</v>
      </c>
      <c r="H663" s="2">
        <f t="shared" si="11"/>
        <v>0.40000000000145519</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715563.09</v>
      </c>
      <c r="D664" s="1">
        <f>'PR-RAS'!E671</f>
        <v>687917.63</v>
      </c>
      <c r="E664" s="1">
        <v>0</v>
      </c>
      <c r="F664" s="1">
        <v>0</v>
      </c>
      <c r="G664" s="2">
        <f t="shared" si="10"/>
        <v>1386597.1060500001</v>
      </c>
      <c r="H664" s="2">
        <f t="shared" si="11"/>
        <v>0.4599999999627471</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46632.97</v>
      </c>
      <c r="D666" s="1">
        <f>'PR-RAS'!E673</f>
        <v>74050</v>
      </c>
      <c r="E666" s="1">
        <v>0</v>
      </c>
      <c r="F666" s="1">
        <v>0</v>
      </c>
      <c r="G666" s="2">
        <f t="shared" si="10"/>
        <v>129497.42505000001</v>
      </c>
      <c r="H666" s="2">
        <f t="shared" si="11"/>
        <v>2.9999999998835847E-2</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26344448.140000001</v>
      </c>
      <c r="D668" s="1">
        <f>'PR-RAS'!E675</f>
        <v>32348535.809999999</v>
      </c>
      <c r="E668" s="1">
        <v>0</v>
      </c>
      <c r="F668" s="1">
        <v>0</v>
      </c>
      <c r="G668" s="2">
        <f t="shared" si="10"/>
        <v>60724693.679919995</v>
      </c>
      <c r="H668" s="2">
        <f t="shared" si="11"/>
        <v>0.33000000193715096</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1752547.42</v>
      </c>
      <c r="D669" s="1">
        <f>'PR-RAS'!E676</f>
        <v>3109181.31</v>
      </c>
      <c r="E669" s="1">
        <v>0</v>
      </c>
      <c r="F669" s="1">
        <v>0</v>
      </c>
      <c r="G669" s="2">
        <f t="shared" si="10"/>
        <v>5324567.9067200003</v>
      </c>
      <c r="H669" s="2">
        <f t="shared" si="11"/>
        <v>0.72999999998137355</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365358.4</v>
      </c>
      <c r="D670" s="1">
        <f>'PR-RAS'!E677</f>
        <v>423753.67</v>
      </c>
      <c r="E670" s="1">
        <v>0</v>
      </c>
      <c r="F670" s="1">
        <v>0</v>
      </c>
      <c r="G670" s="2">
        <f t="shared" si="10"/>
        <v>811407.18006000004</v>
      </c>
      <c r="H670" s="2">
        <f t="shared" si="11"/>
        <v>0.73000000003958121</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1292.68</v>
      </c>
      <c r="D671" s="1">
        <f>'PR-RAS'!E678</f>
        <v>19347.63</v>
      </c>
      <c r="E671" s="1">
        <v>0</v>
      </c>
      <c r="F671" s="1">
        <v>0</v>
      </c>
      <c r="G671" s="2">
        <f t="shared" si="10"/>
        <v>26791.919800000003</v>
      </c>
      <c r="H671" s="2">
        <f t="shared" si="11"/>
        <v>0.6899999999989177</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1497241.15</v>
      </c>
      <c r="D687" s="1">
        <f>'PR-RAS'!E694</f>
        <v>1188366.6000000001</v>
      </c>
      <c r="E687" s="1">
        <v>0</v>
      </c>
      <c r="F687" s="1">
        <v>0</v>
      </c>
      <c r="G687" s="2">
        <f t="shared" si="10"/>
        <v>2657546.4041000004</v>
      </c>
      <c r="H687" s="2">
        <f t="shared" si="11"/>
        <v>0.54999999981373549</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698.11</v>
      </c>
      <c r="E688" s="1">
        <v>0</v>
      </c>
      <c r="F688" s="1">
        <v>0</v>
      </c>
      <c r="G688" s="2">
        <f t="shared" si="10"/>
        <v>959.20314000000008</v>
      </c>
      <c r="H688" s="2">
        <f t="shared" si="11"/>
        <v>0.11000000000001364</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25831.93</v>
      </c>
      <c r="D690" s="1">
        <f>'PR-RAS'!E697</f>
        <v>37248.199999999997</v>
      </c>
      <c r="E690" s="1">
        <v>0</v>
      </c>
      <c r="F690" s="1">
        <v>0</v>
      </c>
      <c r="G690" s="2">
        <f t="shared" si="10"/>
        <v>69126.219369999992</v>
      </c>
      <c r="H690" s="2">
        <f t="shared" si="11"/>
        <v>0.26999999999679858</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10880149.029999999</v>
      </c>
      <c r="D691" s="1">
        <f>'PR-RAS'!E698</f>
        <v>2647838.61</v>
      </c>
      <c r="E691" s="1">
        <v>0</v>
      </c>
      <c r="F691" s="1">
        <v>0</v>
      </c>
      <c r="G691" s="2">
        <f t="shared" si="10"/>
        <v>11161320.112499999</v>
      </c>
      <c r="H691" s="2">
        <f t="shared" si="11"/>
        <v>0.41999999945983291</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0.34</v>
      </c>
      <c r="D695" s="1">
        <f>'PR-RAS'!E702</f>
        <v>0</v>
      </c>
      <c r="E695" s="1">
        <v>0</v>
      </c>
      <c r="F695" s="1">
        <v>0</v>
      </c>
      <c r="G695" s="2">
        <f t="shared" si="10"/>
        <v>0.23596</v>
      </c>
      <c r="H695" s="2">
        <f t="shared" si="11"/>
        <v>0.34</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3943429.45</v>
      </c>
      <c r="D703" s="1">
        <f>'PR-RAS'!E710</f>
        <v>4462636.8499999996</v>
      </c>
      <c r="E703" s="1">
        <v>0</v>
      </c>
      <c r="F703" s="1">
        <v>0</v>
      </c>
      <c r="G703" s="2">
        <f t="shared" si="10"/>
        <v>9033829.6112999991</v>
      </c>
      <c r="H703" s="2">
        <f t="shared" si="11"/>
        <v>0.60000000055879354</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32287.52</v>
      </c>
      <c r="D705" s="1">
        <f>'PR-RAS'!E712</f>
        <v>44841.38</v>
      </c>
      <c r="E705" s="1">
        <v>0</v>
      </c>
      <c r="F705" s="1">
        <v>0</v>
      </c>
      <c r="G705" s="2">
        <f t="shared" si="10"/>
        <v>85867.077119999987</v>
      </c>
      <c r="H705" s="2">
        <f t="shared" si="11"/>
        <v>0.8599999999969441</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303826.57</v>
      </c>
      <c r="D709" s="1">
        <f>'PR-RAS'!E716</f>
        <v>503878.79</v>
      </c>
      <c r="E709" s="1">
        <v>0</v>
      </c>
      <c r="F709" s="1">
        <v>0</v>
      </c>
      <c r="G709" s="2">
        <f t="shared" si="10"/>
        <v>928601.57819999987</v>
      </c>
      <c r="H709" s="2">
        <f t="shared" si="11"/>
        <v>0.64000000001396984</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90449.69</v>
      </c>
      <c r="D710" s="1">
        <f>'PR-RAS'!E717</f>
        <v>122063.01</v>
      </c>
      <c r="E710" s="1">
        <v>0</v>
      </c>
      <c r="F710" s="1">
        <v>0</v>
      </c>
      <c r="G710" s="2">
        <f t="shared" si="10"/>
        <v>237214.17838999996</v>
      </c>
      <c r="H710" s="2">
        <f t="shared" si="11"/>
        <v>0.319999999992433</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912037.62</v>
      </c>
      <c r="D711" s="1">
        <f>'PR-RAS'!E718</f>
        <v>1023090.45</v>
      </c>
      <c r="E711" s="1">
        <v>0</v>
      </c>
      <c r="F711" s="1">
        <v>0</v>
      </c>
      <c r="G711" s="2">
        <f t="shared" si="10"/>
        <v>2100335.1491999999</v>
      </c>
      <c r="H711" s="2">
        <f t="shared" si="11"/>
        <v>0.82999999995809048</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129293.09</v>
      </c>
      <c r="D713" s="1">
        <f>'PR-RAS'!E720</f>
        <v>112411.08</v>
      </c>
      <c r="E713" s="1">
        <v>0</v>
      </c>
      <c r="F713" s="1">
        <v>0</v>
      </c>
      <c r="G713" s="2">
        <f t="shared" si="10"/>
        <v>252130.05799999999</v>
      </c>
      <c r="H713" s="2">
        <f t="shared" si="11"/>
        <v>0.16999999999825377</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628479.74</v>
      </c>
      <c r="D714" s="1">
        <f>'PR-RAS'!E721</f>
        <v>844679.41</v>
      </c>
      <c r="E714" s="1">
        <v>0</v>
      </c>
      <c r="F714" s="1">
        <v>0</v>
      </c>
      <c r="G714" s="2">
        <f t="shared" si="10"/>
        <v>1652618.89328</v>
      </c>
      <c r="H714" s="2">
        <f t="shared" si="11"/>
        <v>0.67000000004190952</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147886.20000000001</v>
      </c>
      <c r="D715" s="1">
        <f>'PR-RAS'!E722</f>
        <v>199194.18</v>
      </c>
      <c r="E715" s="1">
        <v>0</v>
      </c>
      <c r="F715" s="1">
        <v>0</v>
      </c>
      <c r="G715" s="2">
        <f t="shared" si="10"/>
        <v>390040.03584000003</v>
      </c>
      <c r="H715" s="2">
        <f t="shared" si="11"/>
        <v>0.38000000000465661</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343347.74</v>
      </c>
      <c r="D716" s="1">
        <f>'PR-RAS'!E723</f>
        <v>356776.58</v>
      </c>
      <c r="E716" s="1">
        <v>0</v>
      </c>
      <c r="F716" s="1">
        <v>0</v>
      </c>
      <c r="G716" s="2">
        <f t="shared" si="10"/>
        <v>755684.14349999989</v>
      </c>
      <c r="H716" s="2">
        <f t="shared" si="11"/>
        <v>0.67999999999301508</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638925.72</v>
      </c>
      <c r="D717" s="1">
        <f>'PR-RAS'!E724</f>
        <v>638970.72</v>
      </c>
      <c r="E717" s="1">
        <v>0</v>
      </c>
      <c r="F717" s="1">
        <v>0</v>
      </c>
      <c r="G717" s="2">
        <f t="shared" si="10"/>
        <v>1372476.8865599998</v>
      </c>
      <c r="H717" s="2">
        <f t="shared" si="11"/>
        <v>0.56000000005587935</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222363.05</v>
      </c>
      <c r="D718" s="1">
        <f>'PR-RAS'!E725</f>
        <v>252753.13</v>
      </c>
      <c r="E718" s="1">
        <v>0</v>
      </c>
      <c r="F718" s="1">
        <v>0</v>
      </c>
      <c r="G718" s="2">
        <f t="shared" si="10"/>
        <v>521882.29527</v>
      </c>
      <c r="H718" s="2">
        <f t="shared" si="11"/>
        <v>0.17999999999301508</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23779.91</v>
      </c>
      <c r="D719" s="1">
        <f>'PR-RAS'!E726</f>
        <v>15338.26</v>
      </c>
      <c r="E719" s="1">
        <v>0</v>
      </c>
      <c r="F719" s="1">
        <v>0</v>
      </c>
      <c r="G719" s="2">
        <f t="shared" si="10"/>
        <v>39099.716739999996</v>
      </c>
      <c r="H719" s="2">
        <f t="shared" si="11"/>
        <v>0.3500000000003638</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218927.19</v>
      </c>
      <c r="D735" s="1">
        <f>'PR-RAS'!E742</f>
        <v>232380.36</v>
      </c>
      <c r="E735" s="1">
        <v>0</v>
      </c>
      <c r="F735" s="1">
        <v>0</v>
      </c>
      <c r="G735" s="2">
        <f t="shared" si="10"/>
        <v>501826.92593999993</v>
      </c>
      <c r="H735" s="2">
        <f t="shared" si="11"/>
        <v>0.54999999998835847</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74.12</v>
      </c>
      <c r="D741" s="1">
        <f>'PR-RAS'!E748</f>
        <v>0</v>
      </c>
      <c r="E741" s="1">
        <v>0</v>
      </c>
      <c r="F741" s="1">
        <v>0</v>
      </c>
      <c r="G741" s="2">
        <f t="shared" si="10"/>
        <v>54.848800000000004</v>
      </c>
      <c r="H741" s="2">
        <f t="shared" si="11"/>
        <v>0.12000000000000455</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100353.92</v>
      </c>
      <c r="D751" s="1">
        <f>'PR-RAS'!E758</f>
        <v>0</v>
      </c>
      <c r="E751" s="1">
        <v>0</v>
      </c>
      <c r="F751" s="1">
        <v>0</v>
      </c>
      <c r="G751" s="2">
        <f t="shared" si="10"/>
        <v>75265.440000000002</v>
      </c>
      <c r="H751" s="2">
        <f t="shared" si="11"/>
        <v>8.000000000174623E-2</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22840.1</v>
      </c>
      <c r="D752" s="1">
        <f>'PR-RAS'!E759</f>
        <v>31687.82</v>
      </c>
      <c r="E752" s="1">
        <v>0</v>
      </c>
      <c r="F752" s="1">
        <v>0</v>
      </c>
      <c r="G752" s="2">
        <f t="shared" si="10"/>
        <v>64748.020739999993</v>
      </c>
      <c r="H752" s="2">
        <f t="shared" si="11"/>
        <v>0.27999999999883585</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15748.96</v>
      </c>
      <c r="D753" s="1">
        <f>'PR-RAS'!E760</f>
        <v>11824.77</v>
      </c>
      <c r="E753" s="1">
        <v>0</v>
      </c>
      <c r="F753" s="1">
        <v>0</v>
      </c>
      <c r="G753" s="2">
        <f t="shared" si="10"/>
        <v>29627.671999999999</v>
      </c>
      <c r="H753" s="2">
        <f t="shared" si="11"/>
        <v>0.27000000000043656</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1534.73</v>
      </c>
      <c r="E755" s="1">
        <v>0</v>
      </c>
      <c r="F755" s="1">
        <v>0</v>
      </c>
      <c r="G755" s="2">
        <f t="shared" si="10"/>
        <v>2314.37284</v>
      </c>
      <c r="H755" s="2">
        <f t="shared" si="11"/>
        <v>0.26999999999998181</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343668.87</v>
      </c>
      <c r="D757" s="1">
        <f>'PR-RAS'!E764</f>
        <v>143165.25</v>
      </c>
      <c r="E757" s="1">
        <v>0</v>
      </c>
      <c r="F757" s="1">
        <v>0</v>
      </c>
      <c r="G757" s="2">
        <f t="shared" si="10"/>
        <v>476279.52372</v>
      </c>
      <c r="H757" s="2">
        <f t="shared" si="11"/>
        <v>0.38000000000465661</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8475.76</v>
      </c>
      <c r="D760" s="1">
        <f>'PR-RAS'!E767</f>
        <v>9900</v>
      </c>
      <c r="E760" s="1">
        <v>0</v>
      </c>
      <c r="F760" s="1">
        <v>0</v>
      </c>
      <c r="G760" s="2">
        <f t="shared" si="10"/>
        <v>21461.30184</v>
      </c>
      <c r="H760" s="2">
        <f t="shared" si="11"/>
        <v>0.23999999999978172</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9992.5</v>
      </c>
      <c r="E761" s="1">
        <v>0</v>
      </c>
      <c r="F761" s="1">
        <v>0</v>
      </c>
      <c r="G761" s="2">
        <f t="shared" si="10"/>
        <v>15188.6</v>
      </c>
      <c r="H761" s="2">
        <f t="shared" si="11"/>
        <v>0.5</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16402.21</v>
      </c>
      <c r="D762" s="1">
        <f>'PR-RAS'!E769</f>
        <v>0</v>
      </c>
      <c r="E762" s="1">
        <v>0</v>
      </c>
      <c r="F762" s="1">
        <v>0</v>
      </c>
      <c r="G762" s="2">
        <f t="shared" si="10"/>
        <v>12482.08181</v>
      </c>
      <c r="H762" s="2">
        <f t="shared" si="11"/>
        <v>0.20999999999912689</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113016.8</v>
      </c>
      <c r="E766" s="1">
        <v>0</v>
      </c>
      <c r="F766" s="1">
        <v>0</v>
      </c>
      <c r="G766" s="2">
        <f t="shared" si="10"/>
        <v>172915.704</v>
      </c>
      <c r="H766" s="2">
        <f t="shared" si="11"/>
        <v>0.19999999999708962</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342.56</v>
      </c>
      <c r="D809" s="1">
        <f>'PR-RAS'!E816</f>
        <v>602.28</v>
      </c>
      <c r="E809" s="1">
        <v>0</v>
      </c>
      <c r="F809" s="1">
        <v>0</v>
      </c>
      <c r="G809" s="2">
        <f t="shared" si="10"/>
        <v>1250.07296</v>
      </c>
      <c r="H809" s="2">
        <f t="shared" si="11"/>
        <v>0.71999999999997044</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179354.04</v>
      </c>
      <c r="D812" s="1">
        <f>'PR-RAS'!E819</f>
        <v>153379.74</v>
      </c>
      <c r="E812" s="1">
        <v>0</v>
      </c>
      <c r="F812" s="1">
        <v>0</v>
      </c>
      <c r="G812" s="2">
        <f t="shared" si="18"/>
        <v>394238.06472000002</v>
      </c>
      <c r="H812" s="2">
        <f t="shared" si="19"/>
        <v>0.3000000000174623</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218476.15</v>
      </c>
      <c r="D814" s="1">
        <f>'PR-RAS'!E821</f>
        <v>253970</v>
      </c>
      <c r="E814" s="1">
        <v>0</v>
      </c>
      <c r="F814" s="1">
        <v>0</v>
      </c>
      <c r="G814" s="2">
        <f t="shared" si="18"/>
        <v>590576.32994999993</v>
      </c>
      <c r="H814" s="2">
        <f t="shared" si="19"/>
        <v>0.14999999999417923</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526135.6</v>
      </c>
      <c r="D816" s="1">
        <f>'PR-RAS'!E823</f>
        <v>1099352.1399999999</v>
      </c>
      <c r="E816" s="1">
        <v>0</v>
      </c>
      <c r="F816" s="1">
        <v>0</v>
      </c>
      <c r="G816" s="2">
        <f t="shared" si="18"/>
        <v>2220744.5022</v>
      </c>
      <c r="H816" s="2">
        <f t="shared" si="19"/>
        <v>0.53999999992083758</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61767.74</v>
      </c>
      <c r="D817" s="1">
        <f>'PR-RAS'!E824</f>
        <v>60754.1</v>
      </c>
      <c r="E817" s="1">
        <v>0</v>
      </c>
      <c r="F817" s="1">
        <v>0</v>
      </c>
      <c r="G817" s="2">
        <f t="shared" si="18"/>
        <v>149553.16704</v>
      </c>
      <c r="H817" s="2">
        <f t="shared" si="19"/>
        <v>0.36000000000058208</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221363.57</v>
      </c>
      <c r="D819" s="1">
        <f>'PR-RAS'!E826</f>
        <v>239334.73</v>
      </c>
      <c r="E819" s="1">
        <v>0</v>
      </c>
      <c r="F819" s="1">
        <v>0</v>
      </c>
      <c r="G819" s="2">
        <f t="shared" si="18"/>
        <v>572627.01853999996</v>
      </c>
      <c r="H819" s="2">
        <f t="shared" si="19"/>
        <v>0.6999999999825377</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117744.27</v>
      </c>
      <c r="D820" s="1">
        <f>'PR-RAS'!E827</f>
        <v>130779.4</v>
      </c>
      <c r="E820" s="1">
        <v>0</v>
      </c>
      <c r="F820" s="1">
        <v>0</v>
      </c>
      <c r="G820" s="2">
        <f t="shared" si="18"/>
        <v>310649.21432999999</v>
      </c>
      <c r="H820" s="2">
        <f t="shared" si="19"/>
        <v>0.66999999999825377</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266469.05</v>
      </c>
      <c r="D821" s="1">
        <f>'PR-RAS'!E828</f>
        <v>1033191.61</v>
      </c>
      <c r="E821" s="1">
        <v>0</v>
      </c>
      <c r="F821" s="1">
        <v>0</v>
      </c>
      <c r="G821" s="2">
        <f t="shared" si="18"/>
        <v>1912938.8613999998</v>
      </c>
      <c r="H821" s="2">
        <f t="shared" si="19"/>
        <v>0.44000000000232831</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1300</v>
      </c>
      <c r="D822" s="1">
        <f>'PR-RAS'!E829</f>
        <v>900</v>
      </c>
      <c r="E822" s="1">
        <v>0</v>
      </c>
      <c r="F822" s="1">
        <v>0</v>
      </c>
      <c r="G822" s="2">
        <f t="shared" si="18"/>
        <v>2545.1</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5550725.7199999997</v>
      </c>
      <c r="D823" s="1">
        <f>'PR-RAS'!E830</f>
        <v>4924950.66</v>
      </c>
      <c r="E823" s="1">
        <v>0</v>
      </c>
      <c r="F823" s="1">
        <v>0</v>
      </c>
      <c r="G823" s="2">
        <f t="shared" si="18"/>
        <v>12659315.426879998</v>
      </c>
      <c r="H823" s="2">
        <f t="shared" si="19"/>
        <v>0.62000000011175871</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345898.81</v>
      </c>
      <c r="D827" s="1">
        <f>'PR-RAS'!E834</f>
        <v>590228.06999999995</v>
      </c>
      <c r="E827" s="1">
        <v>0</v>
      </c>
      <c r="F827" s="1">
        <v>0</v>
      </c>
      <c r="G827" s="2">
        <f t="shared" si="18"/>
        <v>1260769.1886999998</v>
      </c>
      <c r="H827" s="2">
        <f t="shared" si="19"/>
        <v>0.25999999995110556</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4558245.7</v>
      </c>
      <c r="D879" s="1">
        <f>'PR-RAS'!E886</f>
        <v>4429250.43</v>
      </c>
      <c r="E879" s="1">
        <v>0</v>
      </c>
      <c r="F879" s="1">
        <v>0</v>
      </c>
      <c r="G879" s="2">
        <f t="shared" si="18"/>
        <v>11779903.479679998</v>
      </c>
      <c r="H879" s="2">
        <f t="shared" si="19"/>
        <v>0.72999999951571226</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3471159.21</v>
      </c>
      <c r="D947" s="1">
        <f>'PR-RAS'!E954</f>
        <v>3787159.71</v>
      </c>
      <c r="E947" s="1">
        <v>0</v>
      </c>
      <c r="F947" s="1">
        <v>0</v>
      </c>
      <c r="G947" s="2">
        <f t="shared" si="18"/>
        <v>10449022.783979999</v>
      </c>
      <c r="H947" s="2">
        <f t="shared" si="19"/>
        <v>0.5</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3543.61</v>
      </c>
      <c r="D958" s="1">
        <f>'PR-RAS'!E965</f>
        <v>0</v>
      </c>
      <c r="E958" s="1">
        <v>0</v>
      </c>
      <c r="F958" s="1">
        <v>0</v>
      </c>
      <c r="G958" s="2">
        <f t="shared" si="18"/>
        <v>3391.23477</v>
      </c>
      <c r="H958" s="2">
        <f t="shared" si="19"/>
        <v>0.38999999999987267</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1791.79</v>
      </c>
      <c r="D961" s="1">
        <f>'PR-RAS'!E968</f>
        <v>366481.9</v>
      </c>
      <c r="E961" s="1">
        <v>0</v>
      </c>
      <c r="F961" s="1">
        <v>0</v>
      </c>
      <c r="G961" s="2">
        <f t="shared" si="18"/>
        <v>705365.36640000006</v>
      </c>
      <c r="H961" s="2">
        <f t="shared" si="19"/>
        <v>0.30999999997675332</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487990082.24000013</v>
      </c>
      <c r="D984" s="6">
        <f>BILANCA!E6</f>
        <v>488108696.89000005</v>
      </c>
      <c r="E984" s="6">
        <v>0</v>
      </c>
      <c r="F984" s="6">
        <v>0</v>
      </c>
      <c r="G984" s="7">
        <f t="shared" ref="G984:G1241" si="22">B984/1000*C984+B984/500*D984</f>
        <v>1464207.4760200004</v>
      </c>
      <c r="H984" s="7">
        <f t="shared" si="19"/>
        <v>0.35000008344650269</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379768929.50000012</v>
      </c>
      <c r="D985" s="1">
        <f>BILANCA!E7</f>
        <v>380890928.31000006</v>
      </c>
      <c r="E985" s="1">
        <v>0</v>
      </c>
      <c r="F985" s="1">
        <v>0</v>
      </c>
      <c r="G985" s="2">
        <f t="shared" si="22"/>
        <v>2283101.5722400006</v>
      </c>
      <c r="H985" s="2">
        <f t="shared" si="19"/>
        <v>0.80999994277954102</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65401133.25</v>
      </c>
      <c r="D986" s="1">
        <f>BILANCA!E8</f>
        <v>65530568.030000001</v>
      </c>
      <c r="E986" s="1">
        <v>0</v>
      </c>
      <c r="F986" s="1">
        <v>0</v>
      </c>
      <c r="G986" s="2">
        <f t="shared" si="22"/>
        <v>589386.80793000001</v>
      </c>
      <c r="H986" s="2">
        <f t="shared" si="19"/>
        <v>0.2800000011920929</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62058027.93</v>
      </c>
      <c r="D987" s="1">
        <f>BILANCA!E9</f>
        <v>61690781.240000002</v>
      </c>
      <c r="E987" s="1">
        <v>0</v>
      </c>
      <c r="F987" s="1">
        <v>0</v>
      </c>
      <c r="G987" s="2">
        <f t="shared" si="22"/>
        <v>741758.36164000002</v>
      </c>
      <c r="H987" s="2">
        <f t="shared" si="19"/>
        <v>0.31000000238418579</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4119073.96</v>
      </c>
      <c r="D988" s="1">
        <f>BILANCA!E10</f>
        <v>4754625.4000000004</v>
      </c>
      <c r="E988" s="1">
        <v>0</v>
      </c>
      <c r="F988" s="1">
        <v>0</v>
      </c>
      <c r="G988" s="2">
        <f t="shared" si="22"/>
        <v>68141.623800000001</v>
      </c>
      <c r="H988" s="2">
        <f t="shared" si="19"/>
        <v>0.44000000040978193</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775968.64</v>
      </c>
      <c r="D989" s="1">
        <f>BILANCA!E11</f>
        <v>914838.61</v>
      </c>
      <c r="E989" s="1">
        <v>0</v>
      </c>
      <c r="F989" s="1">
        <v>0</v>
      </c>
      <c r="G989" s="2">
        <f t="shared" si="22"/>
        <v>15633.87516</v>
      </c>
      <c r="H989" s="2">
        <f t="shared" si="19"/>
        <v>0.75</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292484951.80000007</v>
      </c>
      <c r="D990" s="1">
        <f>BILANCA!E12</f>
        <v>306465296.87000012</v>
      </c>
      <c r="E990" s="1">
        <v>0</v>
      </c>
      <c r="F990" s="1">
        <v>0</v>
      </c>
      <c r="G990" s="2">
        <f t="shared" si="22"/>
        <v>6337908.8187800022</v>
      </c>
      <c r="H990" s="2">
        <f t="shared" si="19"/>
        <v>0.32999980449676514</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287598527.99000001</v>
      </c>
      <c r="D991" s="1">
        <f>BILANCA!E13</f>
        <v>299017289.2700001</v>
      </c>
      <c r="E991" s="1">
        <v>0</v>
      </c>
      <c r="F991" s="1">
        <v>0</v>
      </c>
      <c r="G991" s="2">
        <f t="shared" si="22"/>
        <v>7085064.8522400018</v>
      </c>
      <c r="H991" s="2">
        <f t="shared" si="19"/>
        <v>0.28000009059906006</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18985707.25</v>
      </c>
      <c r="D992" s="1">
        <f>BILANCA!E14</f>
        <v>19233487.149999999</v>
      </c>
      <c r="E992" s="1">
        <v>0</v>
      </c>
      <c r="F992" s="1">
        <v>0</v>
      </c>
      <c r="G992" s="2">
        <f t="shared" si="22"/>
        <v>517074.13394999993</v>
      </c>
      <c r="H992" s="2">
        <f t="shared" si="19"/>
        <v>0.39999999850988388</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192770022.62</v>
      </c>
      <c r="D993" s="1">
        <f>BILANCA!E15</f>
        <v>216670473.84999999</v>
      </c>
      <c r="E993" s="1">
        <v>0</v>
      </c>
      <c r="F993" s="1">
        <v>0</v>
      </c>
      <c r="G993" s="2">
        <f t="shared" si="22"/>
        <v>6261109.7032000003</v>
      </c>
      <c r="H993" s="2">
        <f t="shared" si="19"/>
        <v>0.5300000011920929</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191251541.06999999</v>
      </c>
      <c r="D994" s="1">
        <f>BILANCA!E16</f>
        <v>190616754.09</v>
      </c>
      <c r="E994" s="1">
        <v>0</v>
      </c>
      <c r="F994" s="1">
        <v>0</v>
      </c>
      <c r="G994" s="2">
        <f t="shared" si="22"/>
        <v>6297335.5417499989</v>
      </c>
      <c r="H994" s="2">
        <f t="shared" si="19"/>
        <v>0.15999999642372131</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83415129.560000002</v>
      </c>
      <c r="D995" s="1">
        <f>BILANCA!E17</f>
        <v>83291456.849999994</v>
      </c>
      <c r="E995" s="1">
        <v>0</v>
      </c>
      <c r="F995" s="1">
        <v>0</v>
      </c>
      <c r="G995" s="2">
        <f t="shared" si="22"/>
        <v>2999976.5191199998</v>
      </c>
      <c r="H995" s="2">
        <f t="shared" si="19"/>
        <v>0.59000000357627869</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198823872.50999999</v>
      </c>
      <c r="D996" s="1">
        <f>BILANCA!E18</f>
        <v>210794882.66999999</v>
      </c>
      <c r="E996" s="1">
        <v>0</v>
      </c>
      <c r="F996" s="1">
        <v>0</v>
      </c>
      <c r="G996" s="2">
        <f t="shared" si="22"/>
        <v>8065377.2920499993</v>
      </c>
      <c r="H996" s="2">
        <f t="shared" si="19"/>
        <v>0.82000002264976501</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3720674.8500000015</v>
      </c>
      <c r="D997" s="1">
        <f>BILANCA!E19</f>
        <v>5059012.8500000015</v>
      </c>
      <c r="E997" s="1">
        <v>0</v>
      </c>
      <c r="F997" s="1">
        <v>0</v>
      </c>
      <c r="G997" s="2">
        <f t="shared" si="22"/>
        <v>193741.80770000006</v>
      </c>
      <c r="H997" s="2">
        <f t="shared" si="19"/>
        <v>0.29999999701976776</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7683120.4000000004</v>
      </c>
      <c r="D998" s="1">
        <f>BILANCA!E20</f>
        <v>9717734.5099999998</v>
      </c>
      <c r="E998" s="1">
        <v>0</v>
      </c>
      <c r="F998" s="1">
        <v>0</v>
      </c>
      <c r="G998" s="2">
        <f t="shared" si="22"/>
        <v>406778.84129999997</v>
      </c>
      <c r="H998" s="2">
        <f t="shared" si="19"/>
        <v>0.89000000059604645</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601904.80000000005</v>
      </c>
      <c r="D999" s="1">
        <f>BILANCA!E21</f>
        <v>586450.19999999995</v>
      </c>
      <c r="E999" s="1">
        <v>0</v>
      </c>
      <c r="F999" s="1">
        <v>0</v>
      </c>
      <c r="G999" s="2">
        <f t="shared" si="22"/>
        <v>28396.8832</v>
      </c>
      <c r="H999" s="2">
        <f t="shared" si="19"/>
        <v>0.39999999990686774</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2083259.72</v>
      </c>
      <c r="D1000" s="1">
        <f>BILANCA!E22</f>
        <v>2116540.7200000002</v>
      </c>
      <c r="E1000" s="1">
        <v>0</v>
      </c>
      <c r="F1000" s="1">
        <v>0</v>
      </c>
      <c r="G1000" s="2">
        <f t="shared" si="22"/>
        <v>107377.79972000001</v>
      </c>
      <c r="H1000" s="2">
        <f t="shared" si="19"/>
        <v>0.55999999982304871</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64971.81</v>
      </c>
      <c r="D1001" s="1">
        <f>BILANCA!E23</f>
        <v>68170.86</v>
      </c>
      <c r="E1001" s="1">
        <v>0</v>
      </c>
      <c r="F1001" s="1">
        <v>0</v>
      </c>
      <c r="G1001" s="2">
        <f t="shared" si="22"/>
        <v>3623.64354</v>
      </c>
      <c r="H1001" s="2">
        <f t="shared" si="19"/>
        <v>0.33000000000174623</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530730.99</v>
      </c>
      <c r="D1002" s="1">
        <f>BILANCA!E24</f>
        <v>729034.02</v>
      </c>
      <c r="E1002" s="1">
        <v>0</v>
      </c>
      <c r="F1002" s="1">
        <v>0</v>
      </c>
      <c r="G1002" s="2">
        <f t="shared" si="22"/>
        <v>37787.181570000001</v>
      </c>
      <c r="H1002" s="2">
        <f t="shared" si="19"/>
        <v>3.0000000027939677E-2</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1010386.24</v>
      </c>
      <c r="D1003" s="1">
        <f>BILANCA!E25</f>
        <v>1194736.06</v>
      </c>
      <c r="E1003" s="1">
        <v>0</v>
      </c>
      <c r="F1003" s="1">
        <v>0</v>
      </c>
      <c r="G1003" s="2">
        <f t="shared" si="22"/>
        <v>67997.167199999996</v>
      </c>
      <c r="H1003" s="2">
        <f t="shared" si="19"/>
        <v>0.30000000004656613</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4050841.82</v>
      </c>
      <c r="D1004" s="1">
        <f>BILANCA!E26</f>
        <v>4816910.66</v>
      </c>
      <c r="E1004" s="1">
        <v>0</v>
      </c>
      <c r="F1004" s="1">
        <v>0</v>
      </c>
      <c r="G1004" s="2">
        <f t="shared" si="22"/>
        <v>287377.92593999999</v>
      </c>
      <c r="H1004" s="2">
        <f t="shared" si="19"/>
        <v>0.52000000001862645</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12304540.93</v>
      </c>
      <c r="D1006" s="1">
        <f>BILANCA!E28</f>
        <v>14170564.18</v>
      </c>
      <c r="E1006" s="1">
        <v>0</v>
      </c>
      <c r="F1006" s="1">
        <v>0</v>
      </c>
      <c r="G1006" s="2">
        <f t="shared" si="22"/>
        <v>934850.3936699999</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119285.23000000045</v>
      </c>
      <c r="D1007" s="1">
        <f>BILANCA!E29</f>
        <v>345945.60000000009</v>
      </c>
      <c r="E1007" s="1">
        <v>0</v>
      </c>
      <c r="F1007" s="1">
        <v>0</v>
      </c>
      <c r="G1007" s="2">
        <f t="shared" si="22"/>
        <v>19468.234320000014</v>
      </c>
      <c r="H1007" s="2">
        <f t="shared" si="19"/>
        <v>0.63000000035390258</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4175783.22</v>
      </c>
      <c r="D1008" s="1">
        <f>BILANCA!E30</f>
        <v>4195793.57</v>
      </c>
      <c r="E1008" s="1">
        <v>0</v>
      </c>
      <c r="F1008" s="1">
        <v>0</v>
      </c>
      <c r="G1008" s="2">
        <f t="shared" si="22"/>
        <v>314184.25900000008</v>
      </c>
      <c r="H1008" s="2">
        <f t="shared" si="19"/>
        <v>0.64999999990686774</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48923.06</v>
      </c>
      <c r="D1010" s="1">
        <f>BILANCA!E32</f>
        <v>48923.06</v>
      </c>
      <c r="E1010" s="1">
        <v>0</v>
      </c>
      <c r="F1010" s="1">
        <v>0</v>
      </c>
      <c r="G1010" s="2">
        <f t="shared" si="22"/>
        <v>3962.7678599999995</v>
      </c>
      <c r="H1010" s="2">
        <f t="shared" si="19"/>
        <v>0.11999999999534339</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4105421.05</v>
      </c>
      <c r="D1012" s="1">
        <f>BILANCA!E34</f>
        <v>3898771.03</v>
      </c>
      <c r="E1012" s="1">
        <v>0</v>
      </c>
      <c r="F1012" s="1">
        <v>0</v>
      </c>
      <c r="G1012" s="2">
        <f t="shared" si="22"/>
        <v>345185.93018999998</v>
      </c>
      <c r="H1012" s="2">
        <f t="shared" si="19"/>
        <v>7.9999999608844519E-2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687392.53</v>
      </c>
      <c r="D1013" s="1">
        <f>BILANCA!E35</f>
        <v>700951.83000000007</v>
      </c>
      <c r="E1013" s="1">
        <v>0</v>
      </c>
      <c r="F1013" s="1">
        <v>0</v>
      </c>
      <c r="G1013" s="2">
        <f t="shared" si="22"/>
        <v>62678.885700000006</v>
      </c>
      <c r="H1013" s="2">
        <f t="shared" si="19"/>
        <v>0.63999999989755452</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1671279.24</v>
      </c>
      <c r="D1014" s="1">
        <f>BILANCA!E36</f>
        <v>1933714.86</v>
      </c>
      <c r="E1014" s="1">
        <v>0</v>
      </c>
      <c r="F1014" s="1">
        <v>0</v>
      </c>
      <c r="G1014" s="2">
        <f t="shared" si="22"/>
        <v>171699.97776000001</v>
      </c>
      <c r="H1014" s="2">
        <f t="shared" si="19"/>
        <v>0.37999999988824129</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213783.51</v>
      </c>
      <c r="D1015" s="1">
        <f>BILANCA!E37</f>
        <v>219360.51</v>
      </c>
      <c r="E1015" s="1">
        <v>0</v>
      </c>
      <c r="F1015" s="1">
        <v>0</v>
      </c>
      <c r="G1015" s="2">
        <f t="shared" si="22"/>
        <v>20880.144960000001</v>
      </c>
      <c r="H1015" s="2">
        <f t="shared" si="19"/>
        <v>0.97999999998137355</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380</v>
      </c>
      <c r="D1016" s="1">
        <f>BILANCA!E38</f>
        <v>380</v>
      </c>
      <c r="E1016" s="1">
        <v>0</v>
      </c>
      <c r="F1016" s="1">
        <v>0</v>
      </c>
      <c r="G1016" s="2">
        <f t="shared" si="22"/>
        <v>37.620000000000005</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929.06</v>
      </c>
      <c r="D1017" s="1">
        <f>BILANCA!E39</f>
        <v>929.06</v>
      </c>
      <c r="E1017" s="1">
        <v>0</v>
      </c>
      <c r="F1017" s="1">
        <v>0</v>
      </c>
      <c r="G1017" s="2">
        <f t="shared" si="22"/>
        <v>94.764119999999991</v>
      </c>
      <c r="H1017" s="2">
        <f t="shared" si="19"/>
        <v>0.11999999999989086</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1198979.28</v>
      </c>
      <c r="D1018" s="1">
        <f>BILANCA!E40</f>
        <v>1453432.6</v>
      </c>
      <c r="E1018" s="1">
        <v>0</v>
      </c>
      <c r="F1018" s="1">
        <v>0</v>
      </c>
      <c r="G1018" s="2">
        <f t="shared" si="22"/>
        <v>143704.55680000002</v>
      </c>
      <c r="H1018" s="2">
        <f t="shared" si="19"/>
        <v>0.67999999993480742</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23777.22</v>
      </c>
      <c r="D1019" s="1">
        <f>BILANCA!E41</f>
        <v>682063.86</v>
      </c>
      <c r="E1019" s="1">
        <v>0</v>
      </c>
      <c r="F1019" s="1">
        <v>0</v>
      </c>
      <c r="G1019" s="2">
        <f t="shared" si="22"/>
        <v>49964.577839999991</v>
      </c>
      <c r="H1019" s="2">
        <f t="shared" si="19"/>
        <v>0.36000000001513399</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237510.97</v>
      </c>
      <c r="D1020" s="1">
        <f>BILANCA!E42</f>
        <v>904414.96</v>
      </c>
      <c r="E1020" s="1">
        <v>0</v>
      </c>
      <c r="F1020" s="1">
        <v>0</v>
      </c>
      <c r="G1020" s="2">
        <f t="shared" si="22"/>
        <v>75714.612929999988</v>
      </c>
      <c r="H1020" s="2">
        <f t="shared" si="19"/>
        <v>7.000000003608875E-2</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213733.75</v>
      </c>
      <c r="D1022" s="1">
        <f>BILANCA!E44</f>
        <v>222351.1</v>
      </c>
      <c r="E1022" s="1">
        <v>0</v>
      </c>
      <c r="F1022" s="1">
        <v>0</v>
      </c>
      <c r="G1022" s="2">
        <f t="shared" si="22"/>
        <v>25679.002049999999</v>
      </c>
      <c r="H1022" s="2">
        <f t="shared" si="19"/>
        <v>0.35000000000582077</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335293.98</v>
      </c>
      <c r="D1023" s="1">
        <f>BILANCA!E45</f>
        <v>660033.46000000008</v>
      </c>
      <c r="E1023" s="1">
        <v>0</v>
      </c>
      <c r="F1023" s="1">
        <v>0</v>
      </c>
      <c r="G1023" s="2">
        <f t="shared" si="22"/>
        <v>66214.436000000016</v>
      </c>
      <c r="H1023" s="2">
        <f t="shared" si="19"/>
        <v>0.48000000009778887</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721774.16</v>
      </c>
      <c r="D1025" s="1">
        <f>BILANCA!E47</f>
        <v>993115.53</v>
      </c>
      <c r="E1025" s="1">
        <v>0</v>
      </c>
      <c r="F1025" s="1">
        <v>0</v>
      </c>
      <c r="G1025" s="2">
        <f t="shared" si="22"/>
        <v>113736.21924000002</v>
      </c>
      <c r="H1025" s="2">
        <f t="shared" si="19"/>
        <v>0.63000000000465661</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264458.81</v>
      </c>
      <c r="D1026" s="1">
        <f>BILANCA!E48</f>
        <v>351087.74</v>
      </c>
      <c r="E1026" s="1">
        <v>0</v>
      </c>
      <c r="F1026" s="1">
        <v>0</v>
      </c>
      <c r="G1026" s="2">
        <f t="shared" si="22"/>
        <v>41565.274469999997</v>
      </c>
      <c r="H1026" s="2">
        <f t="shared" si="19"/>
        <v>0.45000000001164153</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43268.52</v>
      </c>
      <c r="D1027" s="1">
        <f>BILANCA!E49</f>
        <v>43268.52</v>
      </c>
      <c r="E1027" s="1">
        <v>0</v>
      </c>
      <c r="F1027" s="1">
        <v>0</v>
      </c>
      <c r="G1027" s="2">
        <f t="shared" si="22"/>
        <v>5711.4446399999988</v>
      </c>
      <c r="H1027" s="2">
        <f t="shared" si="19"/>
        <v>0.96000000000640284</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694207.51</v>
      </c>
      <c r="D1028" s="1">
        <f>BILANCA!E50</f>
        <v>727438.33</v>
      </c>
      <c r="E1028" s="1">
        <v>0</v>
      </c>
      <c r="F1028" s="1">
        <v>0</v>
      </c>
      <c r="G1028" s="2">
        <f t="shared" si="22"/>
        <v>96708.787649999998</v>
      </c>
      <c r="H1028" s="2">
        <f t="shared" si="19"/>
        <v>0.81999999994877726</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502987.7899999998</v>
      </c>
      <c r="D1030" s="1">
        <f>BILANCA!E52</f>
        <v>527629.07000000007</v>
      </c>
      <c r="E1030" s="1">
        <v>0</v>
      </c>
      <c r="F1030" s="1">
        <v>0</v>
      </c>
      <c r="G1030" s="2">
        <f t="shared" si="22"/>
        <v>73237.558709999998</v>
      </c>
      <c r="H1030" s="2">
        <f t="shared" si="19"/>
        <v>0.28000000026077032</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45157.46</v>
      </c>
      <c r="E1031" s="1">
        <v>0</v>
      </c>
      <c r="F1031" s="1">
        <v>0</v>
      </c>
      <c r="G1031" s="2">
        <f t="shared" si="22"/>
        <v>4335.1161599999996</v>
      </c>
      <c r="H1031" s="2">
        <f t="shared" si="19"/>
        <v>0.45999999999912689</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2278088.5499999998</v>
      </c>
      <c r="D1032" s="1">
        <f>BILANCA!E54</f>
        <v>2517095.5</v>
      </c>
      <c r="E1032" s="1">
        <v>0</v>
      </c>
      <c r="F1032" s="1">
        <v>0</v>
      </c>
      <c r="G1032" s="2">
        <f t="shared" si="22"/>
        <v>358301.69795</v>
      </c>
      <c r="H1032" s="2">
        <f t="shared" si="19"/>
        <v>0.95000000018626451</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1775100.76</v>
      </c>
      <c r="D1033" s="1">
        <f>BILANCA!E55</f>
        <v>2034623.89</v>
      </c>
      <c r="E1033" s="1">
        <v>0</v>
      </c>
      <c r="F1033" s="1">
        <v>0</v>
      </c>
      <c r="G1033" s="2">
        <f t="shared" si="22"/>
        <v>292217.42700000003</v>
      </c>
      <c r="H1033" s="2">
        <f t="shared" si="19"/>
        <v>0.35000000009313226</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21328904.749999996</v>
      </c>
      <c r="D1034" s="1">
        <f>BILANCA!E56</f>
        <v>8344009.5599999987</v>
      </c>
      <c r="E1034" s="1">
        <v>0</v>
      </c>
      <c r="F1034" s="1">
        <v>0</v>
      </c>
      <c r="G1034" s="2">
        <f t="shared" si="22"/>
        <v>1938863.1173699996</v>
      </c>
      <c r="H1034" s="2">
        <f t="shared" si="19"/>
        <v>0.69000000506639481</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20378647.239999998</v>
      </c>
      <c r="D1035" s="1">
        <f>BILANCA!E57</f>
        <v>6843264.2699999996</v>
      </c>
      <c r="E1035" s="1">
        <v>0</v>
      </c>
      <c r="F1035" s="1">
        <v>0</v>
      </c>
      <c r="G1035" s="2">
        <f t="shared" si="22"/>
        <v>1771389.1405599997</v>
      </c>
      <c r="H1035" s="2">
        <f t="shared" si="19"/>
        <v>0.50999999791383743</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139558.93</v>
      </c>
      <c r="D1036" s="1">
        <f>BILANCA!E58</f>
        <v>422891.56</v>
      </c>
      <c r="E1036" s="1">
        <v>0</v>
      </c>
      <c r="F1036" s="1">
        <v>0</v>
      </c>
      <c r="G1036" s="2">
        <f t="shared" si="22"/>
        <v>52223.128649999999</v>
      </c>
      <c r="H1036" s="2">
        <f t="shared" si="19"/>
        <v>0.51000000000931323</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810698.58</v>
      </c>
      <c r="D1040" s="1">
        <f>BILANCA!E62</f>
        <v>1077853.73</v>
      </c>
      <c r="E1040" s="1">
        <v>0</v>
      </c>
      <c r="F1040" s="1">
        <v>0</v>
      </c>
      <c r="G1040" s="2">
        <f t="shared" si="22"/>
        <v>169085.14428000001</v>
      </c>
      <c r="H1040" s="2">
        <f t="shared" si="19"/>
        <v>0.69000000006053597</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50951.91</v>
      </c>
      <c r="D1041" s="1">
        <f>BILANCA!E63</f>
        <v>23424.78</v>
      </c>
      <c r="E1041" s="1">
        <v>0</v>
      </c>
      <c r="F1041" s="1">
        <v>0</v>
      </c>
      <c r="G1041" s="2">
        <f t="shared" si="22"/>
        <v>5672.4852600000004</v>
      </c>
      <c r="H1041" s="2">
        <f t="shared" si="19"/>
        <v>0.30999999999767169</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50951.91</v>
      </c>
      <c r="D1042" s="1">
        <f>BILANCA!E64</f>
        <v>23424.78</v>
      </c>
      <c r="E1042" s="1">
        <v>0</v>
      </c>
      <c r="F1042" s="1">
        <v>0</v>
      </c>
      <c r="G1042" s="2">
        <f t="shared" si="22"/>
        <v>5770.2867299999998</v>
      </c>
      <c r="H1042" s="2">
        <f t="shared" si="19"/>
        <v>0.30999999999767169</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108221152.73999999</v>
      </c>
      <c r="D1046" s="1">
        <f>BILANCA!E68</f>
        <v>107217768.58</v>
      </c>
      <c r="E1046" s="1">
        <v>0</v>
      </c>
      <c r="F1046" s="1">
        <v>0</v>
      </c>
      <c r="G1046" s="2">
        <f t="shared" si="22"/>
        <v>20327371.4637</v>
      </c>
      <c r="H1046" s="2">
        <f t="shared" si="19"/>
        <v>0.68000000715255737</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34449881.800000004</v>
      </c>
      <c r="D1047" s="1">
        <f>BILANCA!E69</f>
        <v>32630219</v>
      </c>
      <c r="E1047" s="1">
        <v>0</v>
      </c>
      <c r="F1047" s="1">
        <v>0</v>
      </c>
      <c r="G1047" s="2">
        <f t="shared" si="22"/>
        <v>6381460.4671999998</v>
      </c>
      <c r="H1047" s="2">
        <f t="shared" si="19"/>
        <v>0.19999999552965164</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34448801.350000001</v>
      </c>
      <c r="D1048" s="1">
        <f>BILANCA!E70</f>
        <v>32630219</v>
      </c>
      <c r="E1048" s="1">
        <v>0</v>
      </c>
      <c r="F1048" s="1">
        <v>0</v>
      </c>
      <c r="G1048" s="2">
        <f t="shared" si="22"/>
        <v>6481100.5577499997</v>
      </c>
      <c r="H1048" s="2">
        <f t="shared" si="19"/>
        <v>0.35000000149011612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34448721.140000001</v>
      </c>
      <c r="D1050" s="1">
        <f>BILANCA!E72</f>
        <v>32630219</v>
      </c>
      <c r="E1050" s="1">
        <v>0</v>
      </c>
      <c r="F1050" s="1">
        <v>0</v>
      </c>
      <c r="G1050" s="2">
        <f t="shared" si="22"/>
        <v>6680513.6623800006</v>
      </c>
      <c r="H1050" s="2">
        <f t="shared" si="19"/>
        <v>0.14000000059604645</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80.209999999999994</v>
      </c>
      <c r="D1052" s="1">
        <f>BILANCA!E74</f>
        <v>0</v>
      </c>
      <c r="E1052" s="1">
        <v>0</v>
      </c>
      <c r="F1052" s="1">
        <v>0</v>
      </c>
      <c r="G1052" s="2">
        <f t="shared" si="22"/>
        <v>5.5344899999999999</v>
      </c>
      <c r="H1052" s="2">
        <f t="shared" si="19"/>
        <v>0.20999999999999375</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1080.45</v>
      </c>
      <c r="D1054" s="1">
        <f>BILANCA!E76</f>
        <v>0</v>
      </c>
      <c r="E1054" s="1">
        <v>0</v>
      </c>
      <c r="F1054" s="1">
        <v>0</v>
      </c>
      <c r="G1054" s="2">
        <f t="shared" si="22"/>
        <v>76.711950000000002</v>
      </c>
      <c r="H1054" s="2">
        <f t="shared" si="19"/>
        <v>0.45000000000004547</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550133.5</v>
      </c>
      <c r="D1056" s="1">
        <f>BILANCA!E78</f>
        <v>579171.46</v>
      </c>
      <c r="E1056" s="1">
        <v>0</v>
      </c>
      <c r="F1056" s="1">
        <v>0</v>
      </c>
      <c r="G1056" s="2">
        <f t="shared" si="22"/>
        <v>124718.77865999998</v>
      </c>
      <c r="H1056" s="2">
        <f t="shared" si="19"/>
        <v>0.9599999999627471</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117150.8</v>
      </c>
      <c r="D1060" s="1">
        <f>BILANCA!E82</f>
        <v>117150.8</v>
      </c>
      <c r="E1060" s="1">
        <v>0</v>
      </c>
      <c r="F1060" s="1">
        <v>0</v>
      </c>
      <c r="G1060" s="2">
        <f t="shared" si="22"/>
        <v>27061.834800000001</v>
      </c>
      <c r="H1060" s="2">
        <f t="shared" si="19"/>
        <v>0.39999999999417923</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4804.3100000000004</v>
      </c>
      <c r="D1061" s="1">
        <f>BILANCA!E83</f>
        <v>1653.09</v>
      </c>
      <c r="E1061" s="1">
        <v>0</v>
      </c>
      <c r="F1061" s="1">
        <v>0</v>
      </c>
      <c r="G1061" s="2">
        <f t="shared" si="22"/>
        <v>632.61822000000006</v>
      </c>
      <c r="H1061" s="2">
        <f t="shared" si="19"/>
        <v>0.40000000000031832</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2305.52</v>
      </c>
      <c r="D1062" s="1">
        <f>BILANCA!E84</f>
        <v>32012.639999999999</v>
      </c>
      <c r="E1062" s="1">
        <v>0</v>
      </c>
      <c r="F1062" s="1">
        <v>0</v>
      </c>
      <c r="G1062" s="2">
        <f t="shared" si="22"/>
        <v>5240.1332000000002</v>
      </c>
      <c r="H1062" s="2">
        <f t="shared" si="19"/>
        <v>0.84000000000060027</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425872.87</v>
      </c>
      <c r="D1064" s="1">
        <f>BILANCA!E86</f>
        <v>428354.93</v>
      </c>
      <c r="E1064" s="1">
        <v>0</v>
      </c>
      <c r="F1064" s="1">
        <v>0</v>
      </c>
      <c r="G1064" s="2">
        <f t="shared" si="22"/>
        <v>103889.20113</v>
      </c>
      <c r="H1064" s="2">
        <f t="shared" si="19"/>
        <v>0.20000000001164153</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276450.81</v>
      </c>
      <c r="D1066" s="1">
        <f>BILANCA!E88</f>
        <v>276450.81</v>
      </c>
      <c r="E1066" s="1">
        <v>0</v>
      </c>
      <c r="F1066" s="1">
        <v>0</v>
      </c>
      <c r="G1066" s="2">
        <f t="shared" si="22"/>
        <v>68836.251690000005</v>
      </c>
      <c r="H1066" s="2">
        <f t="shared" si="19"/>
        <v>0.38000000000465661</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257592.49</v>
      </c>
      <c r="D1067" s="1">
        <f>BILANCA!E89</f>
        <v>257592.49</v>
      </c>
      <c r="E1067" s="1">
        <v>0</v>
      </c>
      <c r="F1067" s="1">
        <v>0</v>
      </c>
      <c r="G1067" s="2">
        <f t="shared" si="22"/>
        <v>64913.307480000003</v>
      </c>
      <c r="H1067" s="2">
        <f t="shared" si="19"/>
        <v>0.97999999998137355</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10397.120000000001</v>
      </c>
      <c r="D1071" s="1">
        <f>BILANCA!E93</f>
        <v>10397.120000000001</v>
      </c>
      <c r="E1071" s="1">
        <v>0</v>
      </c>
      <c r="F1071" s="1">
        <v>0</v>
      </c>
      <c r="G1071" s="2">
        <f t="shared" si="22"/>
        <v>2744.83968</v>
      </c>
      <c r="H1071" s="2">
        <f t="shared" si="23"/>
        <v>0.24000000000160071</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8461.2000000000007</v>
      </c>
      <c r="D1075" s="1">
        <f>BILANCA!E97</f>
        <v>8461.2000000000007</v>
      </c>
      <c r="E1075" s="1">
        <v>0</v>
      </c>
      <c r="F1075" s="1">
        <v>0</v>
      </c>
      <c r="G1075" s="2">
        <f t="shared" si="22"/>
        <v>2335.2912000000001</v>
      </c>
      <c r="H1075" s="2">
        <f t="shared" si="23"/>
        <v>0.40000000000145519</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276450.81</v>
      </c>
      <c r="D1095" s="1">
        <f>BILANCA!E117</f>
        <v>276450.81</v>
      </c>
      <c r="E1095" s="1">
        <v>0</v>
      </c>
      <c r="F1095" s="1">
        <v>0</v>
      </c>
      <c r="G1095" s="2">
        <f t="shared" si="22"/>
        <v>92887.472160000005</v>
      </c>
      <c r="H1095" s="2">
        <f t="shared" si="23"/>
        <v>0.38000000000465661</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64666087.329999998</v>
      </c>
      <c r="D1112" s="1">
        <f>BILANCA!E134</f>
        <v>65568491.139999993</v>
      </c>
      <c r="E1112" s="1">
        <v>0</v>
      </c>
      <c r="F1112" s="1">
        <v>0</v>
      </c>
      <c r="G1112" s="2">
        <f t="shared" si="22"/>
        <v>25258595.979689997</v>
      </c>
      <c r="H1112" s="2">
        <f t="shared" si="23"/>
        <v>0.46999999135732651</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64666087.329999998</v>
      </c>
      <c r="D1113" s="1">
        <f>BILANCA!E135</f>
        <v>65568491.139999993</v>
      </c>
      <c r="E1113" s="1">
        <v>0</v>
      </c>
      <c r="F1113" s="1">
        <v>0</v>
      </c>
      <c r="G1113" s="2">
        <f t="shared" si="22"/>
        <v>25454399.0493</v>
      </c>
      <c r="H1113" s="2">
        <f t="shared" si="23"/>
        <v>0.46999999135732651</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64602701.549999997</v>
      </c>
      <c r="D1117" s="1">
        <f>BILANCA!E139</f>
        <v>65505917.259999998</v>
      </c>
      <c r="E1117" s="1">
        <v>0</v>
      </c>
      <c r="F1117" s="1">
        <v>0</v>
      </c>
      <c r="G1117" s="2">
        <f t="shared" si="22"/>
        <v>26212347.833379999</v>
      </c>
      <c r="H1117" s="2">
        <f t="shared" si="23"/>
        <v>0.71000000089406967</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2213.83</v>
      </c>
      <c r="D1118" s="1">
        <f>BILANCA!E140</f>
        <v>2213.83</v>
      </c>
      <c r="E1118" s="1">
        <v>0</v>
      </c>
      <c r="F1118" s="1">
        <v>0</v>
      </c>
      <c r="G1118" s="2">
        <f t="shared" si="22"/>
        <v>896.60114999999996</v>
      </c>
      <c r="H1118" s="2">
        <f t="shared" si="23"/>
        <v>0.34000000000014552</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61171.95</v>
      </c>
      <c r="D1119" s="1">
        <f>BILANCA!E141</f>
        <v>60360.05</v>
      </c>
      <c r="E1119" s="1">
        <v>0</v>
      </c>
      <c r="F1119" s="1">
        <v>0</v>
      </c>
      <c r="G1119" s="2">
        <f t="shared" si="22"/>
        <v>24737.318800000001</v>
      </c>
      <c r="H1119" s="2">
        <f t="shared" si="23"/>
        <v>0.10000000000582077</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3502597.66</v>
      </c>
      <c r="D1124" s="1">
        <f>BILANCA!E146</f>
        <v>3668314.3099999996</v>
      </c>
      <c r="E1124" s="1">
        <v>0</v>
      </c>
      <c r="F1124" s="1">
        <v>0</v>
      </c>
      <c r="G1124" s="2">
        <f t="shared" si="22"/>
        <v>1528330.9054799997</v>
      </c>
      <c r="H1124" s="2">
        <f t="shared" si="23"/>
        <v>0.64999999944120646</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688210.96</v>
      </c>
      <c r="D1125" s="1">
        <f>BILANCA!E147</f>
        <v>569823.37</v>
      </c>
      <c r="E1125" s="1">
        <v>0</v>
      </c>
      <c r="F1125" s="1">
        <v>0</v>
      </c>
      <c r="G1125" s="2">
        <f t="shared" si="22"/>
        <v>259555.79339999997</v>
      </c>
      <c r="H1125" s="2">
        <f t="shared" si="23"/>
        <v>0.41000000003259629</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108762.63</v>
      </c>
      <c r="D1127" s="1">
        <f>BILANCA!E149</f>
        <v>88994.67</v>
      </c>
      <c r="E1127" s="1">
        <v>0</v>
      </c>
      <c r="F1127" s="1">
        <v>0</v>
      </c>
      <c r="G1127" s="2">
        <f t="shared" si="22"/>
        <v>41292.283679999993</v>
      </c>
      <c r="H1127" s="2">
        <f t="shared" si="23"/>
        <v>0.69999999999708962</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108762.63</v>
      </c>
      <c r="D1129" s="1">
        <f>BILANCA!E151</f>
        <v>88994.67</v>
      </c>
      <c r="E1129" s="1">
        <v>0</v>
      </c>
      <c r="F1129" s="1">
        <v>0</v>
      </c>
      <c r="G1129" s="2">
        <f t="shared" si="22"/>
        <v>41865.787619999996</v>
      </c>
      <c r="H1129" s="2">
        <f t="shared" si="23"/>
        <v>0.69999999999708962</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725009.07</v>
      </c>
      <c r="D1136" s="1">
        <f>BILANCA!E158</f>
        <v>755271.75</v>
      </c>
      <c r="E1136" s="1">
        <v>0</v>
      </c>
      <c r="F1136" s="1">
        <v>0</v>
      </c>
      <c r="G1136" s="2">
        <f t="shared" si="22"/>
        <v>342039.54320999997</v>
      </c>
      <c r="H1136" s="2">
        <f t="shared" si="23"/>
        <v>0.31999999994877726</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4837384.05</v>
      </c>
      <c r="D1137" s="1">
        <f>BILANCA!E159</f>
        <v>5525571.3899999997</v>
      </c>
      <c r="E1137" s="1">
        <v>0</v>
      </c>
      <c r="F1137" s="1">
        <v>0</v>
      </c>
      <c r="G1137" s="2">
        <f t="shared" si="22"/>
        <v>2446833.1318199998</v>
      </c>
      <c r="H1137" s="2">
        <f t="shared" si="23"/>
        <v>0.43999999947845936</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174390.69</v>
      </c>
      <c r="D1138" s="1">
        <f>BILANCA!E160</f>
        <v>162693.81</v>
      </c>
      <c r="E1138" s="1">
        <v>0</v>
      </c>
      <c r="F1138" s="1">
        <v>0</v>
      </c>
      <c r="G1138" s="2">
        <f t="shared" si="22"/>
        <v>77465.638049999994</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156118.97</v>
      </c>
      <c r="D1140" s="1">
        <f>BILANCA!E162</f>
        <v>365096.66</v>
      </c>
      <c r="E1140" s="1">
        <v>0</v>
      </c>
      <c r="F1140" s="1">
        <v>0</v>
      </c>
      <c r="G1140" s="2">
        <f t="shared" si="22"/>
        <v>139151.02953</v>
      </c>
      <c r="H1140" s="2">
        <f t="shared" si="23"/>
        <v>0.37000000002444722</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3187278.71</v>
      </c>
      <c r="D1141" s="1">
        <f>BILANCA!E163</f>
        <v>3799137.34</v>
      </c>
      <c r="E1141" s="1">
        <v>0</v>
      </c>
      <c r="F1141" s="1">
        <v>0</v>
      </c>
      <c r="G1141" s="2">
        <f t="shared" si="22"/>
        <v>1704117.4356200001</v>
      </c>
      <c r="H1141" s="2">
        <f t="shared" si="23"/>
        <v>0.62999999988824129</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1573163.23</v>
      </c>
      <c r="D1142" s="1">
        <f>BILANCA!E164</f>
        <v>352814.73000000004</v>
      </c>
      <c r="E1142" s="1">
        <v>0</v>
      </c>
      <c r="F1142" s="1">
        <v>0</v>
      </c>
      <c r="G1142" s="2">
        <f t="shared" si="22"/>
        <v>362328.03771000006</v>
      </c>
      <c r="H1142" s="2">
        <f t="shared" si="23"/>
        <v>0.49999999994179234</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1139061.17</v>
      </c>
      <c r="D1143" s="1">
        <f>BILANCA!E165</f>
        <v>20109.669999999998</v>
      </c>
      <c r="E1143" s="1">
        <v>0</v>
      </c>
      <c r="F1143" s="1">
        <v>0</v>
      </c>
      <c r="G1143" s="2">
        <f t="shared" si="22"/>
        <v>188684.88159999999</v>
      </c>
      <c r="H1143" s="2">
        <f t="shared" si="23"/>
        <v>0.49999999992724042</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930154.97</v>
      </c>
      <c r="D1144" s="1">
        <f>BILANCA!E166</f>
        <v>716359.64</v>
      </c>
      <c r="E1144" s="1">
        <v>0</v>
      </c>
      <c r="F1144" s="1">
        <v>0</v>
      </c>
      <c r="G1144" s="2">
        <f t="shared" si="22"/>
        <v>380422.75425</v>
      </c>
      <c r="H1144" s="2">
        <f t="shared" si="23"/>
        <v>0.39000000001396984</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496052.91</v>
      </c>
      <c r="D1147" s="1">
        <f>BILANCA!E169</f>
        <v>383654.58</v>
      </c>
      <c r="E1147" s="1">
        <v>0</v>
      </c>
      <c r="F1147" s="1">
        <v>0</v>
      </c>
      <c r="G1147" s="2">
        <f t="shared" si="22"/>
        <v>207191.37948</v>
      </c>
      <c r="H1147" s="2">
        <f t="shared" si="23"/>
        <v>0.51000000000931323</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3479289.22</v>
      </c>
      <c r="D1148" s="1">
        <f>BILANCA!E170</f>
        <v>4418757.9400000004</v>
      </c>
      <c r="E1148" s="1">
        <v>0</v>
      </c>
      <c r="F1148" s="1">
        <v>0</v>
      </c>
      <c r="G1148" s="2">
        <f t="shared" si="22"/>
        <v>2032272.8415000003</v>
      </c>
      <c r="H1148" s="2">
        <f t="shared" si="23"/>
        <v>0.27999999979510903</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82.94</v>
      </c>
      <c r="D1149" s="1">
        <f>BILANCA!E171</f>
        <v>0</v>
      </c>
      <c r="E1149" s="1">
        <v>0</v>
      </c>
      <c r="F1149" s="1">
        <v>0</v>
      </c>
      <c r="G1149" s="2">
        <f t="shared" si="22"/>
        <v>13.768040000000001</v>
      </c>
      <c r="H1149" s="2">
        <f t="shared" si="23"/>
        <v>6.0000000000002274E-2</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12554.33</v>
      </c>
      <c r="D1150" s="1">
        <f>BILANCA!E172</f>
        <v>0</v>
      </c>
      <c r="E1150" s="1">
        <v>0</v>
      </c>
      <c r="F1150" s="1">
        <v>0</v>
      </c>
      <c r="G1150" s="2">
        <f t="shared" si="22"/>
        <v>2096.5731100000003</v>
      </c>
      <c r="H1150" s="2">
        <f t="shared" si="23"/>
        <v>0.32999999999992724</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3466651.95</v>
      </c>
      <c r="D1151" s="1">
        <f>BILANCA!E173</f>
        <v>4418757.9400000004</v>
      </c>
      <c r="E1151" s="1">
        <v>0</v>
      </c>
      <c r="F1151" s="1">
        <v>0</v>
      </c>
      <c r="G1151" s="2">
        <f t="shared" si="22"/>
        <v>2067100.1954400004</v>
      </c>
      <c r="H1151" s="2">
        <f t="shared" si="23"/>
        <v>0.10999999940395355</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487990082.23999989</v>
      </c>
      <c r="D1152" s="1">
        <f>BILANCA!E175</f>
        <v>488108696.88999999</v>
      </c>
      <c r="E1152" s="1">
        <v>0</v>
      </c>
      <c r="F1152" s="1">
        <v>0</v>
      </c>
      <c r="G1152" s="2">
        <f t="shared" si="22"/>
        <v>247451063.44738001</v>
      </c>
      <c r="H1152" s="2">
        <f t="shared" si="23"/>
        <v>0.34999990463256836</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48127701.469999999</v>
      </c>
      <c r="D1153" s="1">
        <f>BILANCA!E176</f>
        <v>46085467.659999996</v>
      </c>
      <c r="E1153" s="1">
        <v>0</v>
      </c>
      <c r="F1153" s="1">
        <v>0</v>
      </c>
      <c r="G1153" s="2">
        <f t="shared" si="22"/>
        <v>23850768.254299998</v>
      </c>
      <c r="H1153" s="2">
        <f t="shared" si="23"/>
        <v>0.81000000238418579</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13812720.439999998</v>
      </c>
      <c r="D1154" s="1">
        <f>BILANCA!E177</f>
        <v>10672122.540000001</v>
      </c>
      <c r="E1154" s="1">
        <v>0</v>
      </c>
      <c r="F1154" s="1">
        <v>0</v>
      </c>
      <c r="G1154" s="2">
        <f t="shared" si="22"/>
        <v>6011841.1039200006</v>
      </c>
      <c r="H1154" s="2">
        <f t="shared" si="23"/>
        <v>0.89999999664723873</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3980732.73</v>
      </c>
      <c r="D1155" s="1">
        <f>BILANCA!E178</f>
        <v>5068716.8099999996</v>
      </c>
      <c r="E1155" s="1">
        <v>0</v>
      </c>
      <c r="F1155" s="1">
        <v>0</v>
      </c>
      <c r="G1155" s="2">
        <f t="shared" si="22"/>
        <v>2428324.6121999994</v>
      </c>
      <c r="H1155" s="2">
        <f t="shared" si="23"/>
        <v>0.46000000042840838</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6545684.8099999996</v>
      </c>
      <c r="D1156" s="1">
        <f>BILANCA!E179</f>
        <v>3893614.18</v>
      </c>
      <c r="E1156" s="1">
        <v>0</v>
      </c>
      <c r="F1156" s="1">
        <v>0</v>
      </c>
      <c r="G1156" s="2">
        <f t="shared" si="22"/>
        <v>2479593.97841</v>
      </c>
      <c r="H1156" s="2">
        <f t="shared" si="23"/>
        <v>0.37000000057742</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34844.04</v>
      </c>
      <c r="D1157" s="1">
        <f>BILANCA!E180</f>
        <v>25485.300000000003</v>
      </c>
      <c r="E1157" s="1">
        <v>0</v>
      </c>
      <c r="F1157" s="1">
        <v>0</v>
      </c>
      <c r="G1157" s="2">
        <f t="shared" si="22"/>
        <v>14931.747360000001</v>
      </c>
      <c r="H1157" s="2">
        <f t="shared" si="23"/>
        <v>0.3400000000037835</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20984.91</v>
      </c>
      <c r="D1159" s="1">
        <f>BILANCA!E182</f>
        <v>11570.69</v>
      </c>
      <c r="E1159" s="1">
        <v>0</v>
      </c>
      <c r="F1159" s="1">
        <v>0</v>
      </c>
      <c r="G1159" s="2">
        <f t="shared" si="22"/>
        <v>7766.2270399999998</v>
      </c>
      <c r="H1159" s="2">
        <f t="shared" si="23"/>
        <v>0.3999999999996362</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13859.13</v>
      </c>
      <c r="D1160" s="1">
        <f>BILANCA!E183</f>
        <v>13914.61</v>
      </c>
      <c r="E1160" s="1">
        <v>0</v>
      </c>
      <c r="F1160" s="1">
        <v>0</v>
      </c>
      <c r="G1160" s="2">
        <f t="shared" si="22"/>
        <v>7378.8379499999992</v>
      </c>
      <c r="H1160" s="2">
        <f t="shared" si="23"/>
        <v>0.51999999999861757</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120662.23</v>
      </c>
      <c r="D1163" s="1">
        <f>BILANCA!E186</f>
        <v>99290.33</v>
      </c>
      <c r="E1163" s="1">
        <v>0</v>
      </c>
      <c r="F1163" s="1">
        <v>0</v>
      </c>
      <c r="G1163" s="2">
        <f t="shared" si="22"/>
        <v>57463.720199999996</v>
      </c>
      <c r="H1163" s="2">
        <f t="shared" si="23"/>
        <v>0.55999999999767169</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3130796.63</v>
      </c>
      <c r="D1165" s="1">
        <f>BILANCA!E188</f>
        <v>1585015.92</v>
      </c>
      <c r="E1165" s="1">
        <v>0</v>
      </c>
      <c r="F1165" s="1">
        <v>0</v>
      </c>
      <c r="G1165" s="2">
        <f t="shared" si="22"/>
        <v>1146750.7815399999</v>
      </c>
      <c r="H1165" s="2">
        <f t="shared" si="23"/>
        <v>0.45000000018626451</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1394809.01</v>
      </c>
      <c r="D1166" s="1">
        <f>BILANCA!E189</f>
        <v>2176767.8199999998</v>
      </c>
      <c r="E1166" s="1">
        <v>0</v>
      </c>
      <c r="F1166" s="1">
        <v>0</v>
      </c>
      <c r="G1166" s="2">
        <f t="shared" si="22"/>
        <v>1051947.0709499998</v>
      </c>
      <c r="H1166" s="2">
        <f t="shared" si="23"/>
        <v>0.19000000017695129</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31989436.629999999</v>
      </c>
      <c r="D1183" s="1">
        <f>BILANCA!E206</f>
        <v>32265041.890000001</v>
      </c>
      <c r="E1183" s="1">
        <v>0</v>
      </c>
      <c r="F1183" s="1">
        <v>0</v>
      </c>
      <c r="G1183" s="2">
        <f t="shared" si="22"/>
        <v>19303904.082000002</v>
      </c>
      <c r="H1183" s="2">
        <f t="shared" si="23"/>
        <v>0.48000000044703484</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31989436.629999999</v>
      </c>
      <c r="D1184" s="1">
        <f>BILANCA!E207</f>
        <v>32265041.890000001</v>
      </c>
      <c r="E1184" s="1">
        <v>0</v>
      </c>
      <c r="F1184" s="1">
        <v>0</v>
      </c>
      <c r="G1184" s="2">
        <f t="shared" si="22"/>
        <v>19400423.60241</v>
      </c>
      <c r="H1184" s="2">
        <f t="shared" si="23"/>
        <v>0.48000000044703484</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31622954.73</v>
      </c>
      <c r="D1189" s="1">
        <f>BILANCA!E212</f>
        <v>32265041.890000001</v>
      </c>
      <c r="E1189" s="1">
        <v>0</v>
      </c>
      <c r="F1189" s="1">
        <v>0</v>
      </c>
      <c r="G1189" s="2">
        <f t="shared" si="22"/>
        <v>19807525.933059998</v>
      </c>
      <c r="H1189" s="2">
        <f t="shared" si="23"/>
        <v>0.37999999895691872</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366481.9</v>
      </c>
      <c r="D1194" s="1">
        <f>BILANCA!E217</f>
        <v>0</v>
      </c>
      <c r="E1194" s="1">
        <v>0</v>
      </c>
      <c r="F1194" s="1">
        <v>0</v>
      </c>
      <c r="G1194" s="2">
        <f t="shared" si="22"/>
        <v>77327.680900000007</v>
      </c>
      <c r="H1194" s="2">
        <f t="shared" si="23"/>
        <v>9.9999999976716936E-2</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930735.39</v>
      </c>
      <c r="D1211" s="1">
        <f>BILANCA!E234</f>
        <v>971535.41</v>
      </c>
      <c r="E1211" s="1">
        <v>0</v>
      </c>
      <c r="F1211" s="1">
        <v>0</v>
      </c>
      <c r="G1211" s="2">
        <f t="shared" si="22"/>
        <v>655227.81588000001</v>
      </c>
      <c r="H1211" s="2">
        <f t="shared" si="23"/>
        <v>0.80000000004656613</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930735.39</v>
      </c>
      <c r="D1213" s="1">
        <f>BILANCA!E236</f>
        <v>971535.41</v>
      </c>
      <c r="E1213" s="1">
        <v>0</v>
      </c>
      <c r="F1213" s="1">
        <v>0</v>
      </c>
      <c r="G1213" s="2">
        <f t="shared" si="22"/>
        <v>660975.42830000003</v>
      </c>
      <c r="H1213" s="2">
        <f t="shared" si="23"/>
        <v>0.80000000004656613</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439862380.76999992</v>
      </c>
      <c r="D1214" s="1">
        <f>BILANCA!E237</f>
        <v>442023229.22999996</v>
      </c>
      <c r="E1214" s="1">
        <v>0</v>
      </c>
      <c r="F1214" s="1">
        <v>0</v>
      </c>
      <c r="G1214" s="2">
        <f t="shared" si="22"/>
        <v>305822941.86212999</v>
      </c>
      <c r="H1214" s="2">
        <f t="shared" si="23"/>
        <v>0.46000003814697266</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412432311.93999994</v>
      </c>
      <c r="D1215" s="1">
        <f>BILANCA!E238</f>
        <v>414266890.18000001</v>
      </c>
      <c r="E1215" s="1">
        <v>0</v>
      </c>
      <c r="F1215" s="1">
        <v>0</v>
      </c>
      <c r="G1215" s="2">
        <f t="shared" si="22"/>
        <v>287904133.41359997</v>
      </c>
      <c r="H1215" s="2">
        <f t="shared" si="23"/>
        <v>0.24000006914138794</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444455588.27999997</v>
      </c>
      <c r="D1216" s="1">
        <f>BILANCA!E239</f>
        <v>446565771.78000003</v>
      </c>
      <c r="E1216" s="1">
        <v>0</v>
      </c>
      <c r="F1216" s="1">
        <v>0</v>
      </c>
      <c r="G1216" s="2">
        <f t="shared" si="22"/>
        <v>311657801.71872002</v>
      </c>
      <c r="H1216" s="2">
        <f t="shared" si="23"/>
        <v>0.49999994039535522</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441938760.27999997</v>
      </c>
      <c r="D1217" s="1">
        <f>BILANCA!E240</f>
        <v>443770846.93000001</v>
      </c>
      <c r="E1217" s="1">
        <v>0</v>
      </c>
      <c r="F1217" s="1">
        <v>0</v>
      </c>
      <c r="G1217" s="2">
        <f t="shared" si="22"/>
        <v>311098426.26875997</v>
      </c>
      <c r="H1217" s="2">
        <f t="shared" si="23"/>
        <v>0.34999996423721313</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2516828</v>
      </c>
      <c r="D1218" s="1">
        <f>BILANCA!E241</f>
        <v>2794924.85</v>
      </c>
      <c r="E1218" s="1">
        <v>0</v>
      </c>
      <c r="F1218" s="1">
        <v>0</v>
      </c>
      <c r="G1218" s="2">
        <f t="shared" si="22"/>
        <v>1905069.2595000002</v>
      </c>
      <c r="H1218" s="2">
        <f t="shared" si="23"/>
        <v>0.14999999990686774</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32023276.340000004</v>
      </c>
      <c r="D1219" s="1">
        <f>BILANCA!E242</f>
        <v>32298881.599999998</v>
      </c>
      <c r="E1219" s="1">
        <v>0</v>
      </c>
      <c r="F1219" s="1">
        <v>0</v>
      </c>
      <c r="G1219" s="2">
        <f t="shared" si="22"/>
        <v>22802565.331439998</v>
      </c>
      <c r="H1219" s="2">
        <f t="shared" si="23"/>
        <v>0.74000000581145287</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382806.42</v>
      </c>
      <c r="D1220" s="1">
        <f>BILANCA!E243</f>
        <v>16324.52</v>
      </c>
      <c r="E1220" s="1">
        <v>0</v>
      </c>
      <c r="F1220" s="1">
        <v>0</v>
      </c>
      <c r="G1220" s="2">
        <f t="shared" si="22"/>
        <v>98462.944019999995</v>
      </c>
      <c r="H1220" s="2">
        <f t="shared" si="23"/>
        <v>0.8999999999832653</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31640469.920000002</v>
      </c>
      <c r="D1221" s="1">
        <f>BILANCA!E244</f>
        <v>32282557.079999998</v>
      </c>
      <c r="E1221" s="1">
        <v>0</v>
      </c>
      <c r="F1221" s="1">
        <v>0</v>
      </c>
      <c r="G1221" s="2">
        <f t="shared" si="22"/>
        <v>22896929.011039998</v>
      </c>
      <c r="H1221" s="2">
        <f t="shared" si="23"/>
        <v>0.15999999642372131</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22390706.460000001</v>
      </c>
      <c r="D1222" s="1">
        <f>BILANCA!E245</f>
        <v>23775307.709999997</v>
      </c>
      <c r="E1222" s="1">
        <v>0</v>
      </c>
      <c r="F1222" s="1">
        <v>0</v>
      </c>
      <c r="G1222" s="2">
        <f t="shared" si="22"/>
        <v>16715975.929319996</v>
      </c>
      <c r="H1222" s="2">
        <f t="shared" si="23"/>
        <v>0.7500000037252903</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28223149.27</v>
      </c>
      <c r="D1223" s="1">
        <f>BILANCA!E246</f>
        <v>35447818.509999998</v>
      </c>
      <c r="E1223" s="1">
        <v>0</v>
      </c>
      <c r="F1223" s="1">
        <v>0</v>
      </c>
      <c r="G1223" s="2">
        <f t="shared" si="22"/>
        <v>23788508.709599998</v>
      </c>
      <c r="H1223" s="2">
        <f t="shared" si="23"/>
        <v>0.76000000163912773</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18826509.75</v>
      </c>
      <c r="D1224" s="1">
        <f>BILANCA!E247</f>
        <v>26637142.109999999</v>
      </c>
      <c r="E1224" s="1">
        <v>0</v>
      </c>
      <c r="F1224" s="1">
        <v>0</v>
      </c>
      <c r="G1224" s="2">
        <f t="shared" si="22"/>
        <v>17376291.34677</v>
      </c>
      <c r="H1224" s="2">
        <f t="shared" si="23"/>
        <v>0.35999999940395355</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9396639.5199999996</v>
      </c>
      <c r="D1226" s="1">
        <f>BILANCA!E249</f>
        <v>8810676.4000000004</v>
      </c>
      <c r="E1226" s="1">
        <v>0</v>
      </c>
      <c r="F1226" s="1">
        <v>0</v>
      </c>
      <c r="G1226" s="2">
        <f t="shared" si="22"/>
        <v>6565372.1337599996</v>
      </c>
      <c r="H1226" s="2">
        <f t="shared" si="23"/>
        <v>0.88000000081956387</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5832442.8099999996</v>
      </c>
      <c r="D1227" s="1">
        <f>BILANCA!E250</f>
        <v>11672510.800000001</v>
      </c>
      <c r="E1227" s="1">
        <v>0</v>
      </c>
      <c r="F1227" s="1">
        <v>0</v>
      </c>
      <c r="G1227" s="2">
        <f t="shared" si="22"/>
        <v>7119301.3160399999</v>
      </c>
      <c r="H1227" s="2">
        <f t="shared" si="23"/>
        <v>0.38999999966472387</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5832442.8099999996</v>
      </c>
      <c r="D1229" s="1">
        <f>BILANCA!E252</f>
        <v>11672510.800000001</v>
      </c>
      <c r="E1229" s="1">
        <v>0</v>
      </c>
      <c r="F1229" s="1">
        <v>0</v>
      </c>
      <c r="G1229" s="2">
        <f t="shared" si="22"/>
        <v>7177656.24486</v>
      </c>
      <c r="H1229" s="2">
        <f t="shared" si="23"/>
        <v>0.38999999966472387</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3466193</v>
      </c>
      <c r="D1232" s="1">
        <f>BILANCA!E255</f>
        <v>3628210.47</v>
      </c>
      <c r="E1232" s="1">
        <v>0</v>
      </c>
      <c r="F1232" s="1">
        <v>0</v>
      </c>
      <c r="G1232" s="2">
        <f t="shared" si="22"/>
        <v>2669930.8710599998</v>
      </c>
      <c r="H1232" s="2">
        <f t="shared" si="23"/>
        <v>0.47000000020489097</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1573163.22</v>
      </c>
      <c r="D1233" s="1">
        <f>BILANCA!E256</f>
        <v>352814.72</v>
      </c>
      <c r="E1233" s="1">
        <v>0</v>
      </c>
      <c r="F1233" s="1">
        <v>0</v>
      </c>
      <c r="G1233" s="2">
        <f t="shared" si="22"/>
        <v>569698.16500000004</v>
      </c>
      <c r="H1233" s="2">
        <f t="shared" si="23"/>
        <v>0.5</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6.15</v>
      </c>
      <c r="D1234" s="1">
        <f>BILANCA!E257</f>
        <v>6.15</v>
      </c>
      <c r="E1234" s="1">
        <v>0</v>
      </c>
      <c r="F1234" s="1">
        <v>0</v>
      </c>
      <c r="G1234" s="2">
        <f t="shared" si="22"/>
        <v>4.6309500000000003</v>
      </c>
      <c r="H1234" s="2">
        <f t="shared" si="23"/>
        <v>0.30000000000000071</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54928480.600000001</v>
      </c>
      <c r="D1236" s="1">
        <f>BILANCA!E259</f>
        <v>55454062.109999999</v>
      </c>
      <c r="E1236" s="1">
        <v>0</v>
      </c>
      <c r="F1236" s="1">
        <v>0</v>
      </c>
      <c r="G1236" s="2">
        <f t="shared" si="22"/>
        <v>41956661.01946</v>
      </c>
      <c r="H1236" s="2">
        <f t="shared" si="23"/>
        <v>0.50999999791383743</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54928480.600000001</v>
      </c>
      <c r="D1237" s="1">
        <f>BILANCA!E260</f>
        <v>55454062.109999999</v>
      </c>
      <c r="E1237" s="1">
        <v>0</v>
      </c>
      <c r="F1237" s="1">
        <v>0</v>
      </c>
      <c r="G1237" s="2">
        <f t="shared" si="22"/>
        <v>42122497.624279998</v>
      </c>
      <c r="H1237" s="2">
        <f t="shared" si="23"/>
        <v>0.50999999791383743</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276450.81</v>
      </c>
      <c r="D1238" s="1">
        <f>BILANCA!E262</f>
        <v>276450.81</v>
      </c>
      <c r="E1238" s="1">
        <v>0</v>
      </c>
      <c r="F1238" s="1">
        <v>0</v>
      </c>
      <c r="G1238" s="2">
        <f t="shared" si="22"/>
        <v>211484.86965000001</v>
      </c>
      <c r="H1238" s="2">
        <f t="shared" si="23"/>
        <v>0.38000000000465661</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5961154.7699999996</v>
      </c>
      <c r="D1240" s="1">
        <f>BILANCA!E264</f>
        <v>7043272.3300000001</v>
      </c>
      <c r="E1240" s="1">
        <v>0</v>
      </c>
      <c r="F1240" s="1">
        <v>0</v>
      </c>
      <c r="G1240" s="2">
        <f t="shared" si="22"/>
        <v>5152258.7535100002</v>
      </c>
      <c r="H1240" s="2">
        <f t="shared" si="23"/>
        <v>0.56000000052154064</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728721.6</v>
      </c>
      <c r="D1241" s="1">
        <f>BILANCA!E265</f>
        <v>424179.32</v>
      </c>
      <c r="E1241" s="1">
        <v>0</v>
      </c>
      <c r="F1241" s="1">
        <v>0</v>
      </c>
      <c r="G1241" s="2">
        <f t="shared" si="22"/>
        <v>406886.70192000002</v>
      </c>
      <c r="H1241" s="2">
        <f t="shared" si="23"/>
        <v>0.72000000003026798</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556848.04</v>
      </c>
      <c r="D1242" s="1">
        <f>BILANCA!E266</f>
        <v>518037.86</v>
      </c>
      <c r="E1242" s="1">
        <v>0</v>
      </c>
      <c r="F1242" s="1">
        <v>0</v>
      </c>
      <c r="G1242" s="2">
        <f t="shared" ref="G1242:G1479" si="24">B1242/1000*C1242+B1242/500*D1242</f>
        <v>412567.25384000002</v>
      </c>
      <c r="H1242" s="2">
        <f t="shared" si="23"/>
        <v>0.18000000005122274</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1512368.1</v>
      </c>
      <c r="D1243" s="1">
        <f>BILANCA!E267</f>
        <v>218431.45</v>
      </c>
      <c r="E1243" s="1">
        <v>0</v>
      </c>
      <c r="F1243" s="1">
        <v>0</v>
      </c>
      <c r="G1243" s="2">
        <f t="shared" si="24"/>
        <v>506800.06000000006</v>
      </c>
      <c r="H1243" s="2">
        <f t="shared" si="23"/>
        <v>0.55000000010477379</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340611.39</v>
      </c>
      <c r="D1244" s="1">
        <f>BILANCA!E268</f>
        <v>316882.93</v>
      </c>
      <c r="E1244" s="1">
        <v>0</v>
      </c>
      <c r="F1244" s="1">
        <v>0</v>
      </c>
      <c r="G1244" s="2">
        <f t="shared" si="24"/>
        <v>254312.46225000001</v>
      </c>
      <c r="H1244" s="2">
        <f t="shared" si="23"/>
        <v>0.46000000002095476</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21775</v>
      </c>
      <c r="D1245" s="1">
        <f>BILANCA!E269</f>
        <v>42803.33</v>
      </c>
      <c r="E1245" s="1">
        <v>0</v>
      </c>
      <c r="F1245" s="1">
        <v>0</v>
      </c>
      <c r="G1245" s="2">
        <f t="shared" si="24"/>
        <v>28133.994920000001</v>
      </c>
      <c r="H1245" s="2">
        <f t="shared" si="23"/>
        <v>0.33000000000174623</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49484.93</v>
      </c>
      <c r="D1247" s="1">
        <f>BILANCA!E271</f>
        <v>54865.14</v>
      </c>
      <c r="E1247" s="1">
        <v>0</v>
      </c>
      <c r="F1247" s="1">
        <v>0</v>
      </c>
      <c r="G1247" s="2">
        <f t="shared" si="24"/>
        <v>42032.815439999998</v>
      </c>
      <c r="H1247" s="2">
        <f t="shared" si="23"/>
        <v>0.20999999999912689</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14001.55</v>
      </c>
      <c r="D1249" s="1">
        <f>BILANCA!E273</f>
        <v>13803.53</v>
      </c>
      <c r="E1249" s="1">
        <v>0</v>
      </c>
      <c r="F1249" s="1">
        <v>0</v>
      </c>
      <c r="G1249" s="2">
        <f t="shared" si="24"/>
        <v>11067.89026</v>
      </c>
      <c r="H1249" s="2">
        <f t="shared" si="23"/>
        <v>0.92000000000007276</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7004.12</v>
      </c>
      <c r="D1261" s="1">
        <f>BILANCA!E285</f>
        <v>13565</v>
      </c>
      <c r="E1261" s="1">
        <v>0</v>
      </c>
      <c r="F1261" s="1">
        <v>0</v>
      </c>
      <c r="G1261" s="2">
        <f t="shared" si="25"/>
        <v>9489.2853599999999</v>
      </c>
      <c r="H1261" s="2">
        <f t="shared" si="26"/>
        <v>0.11999999999989086</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22608.3</v>
      </c>
      <c r="D1263" s="1">
        <f>BILANCA!E287</f>
        <v>46120.56</v>
      </c>
      <c r="E1263" s="1">
        <v>0</v>
      </c>
      <c r="F1263" s="1">
        <v>0</v>
      </c>
      <c r="G1263" s="2">
        <f t="shared" si="24"/>
        <v>32157.837600000003</v>
      </c>
      <c r="H1263" s="2">
        <f t="shared" si="23"/>
        <v>0.74000000000160071</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13790112.140000001</v>
      </c>
      <c r="D1264" s="1">
        <f>BILANCA!E288</f>
        <v>10626001.98</v>
      </c>
      <c r="E1264" s="1">
        <v>0</v>
      </c>
      <c r="F1264" s="1">
        <v>0</v>
      </c>
      <c r="G1264" s="2">
        <f t="shared" si="24"/>
        <v>9846834.6241000015</v>
      </c>
      <c r="H1264" s="2">
        <f t="shared" si="23"/>
        <v>0.16000000014901161</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4760.1499999999996</v>
      </c>
      <c r="E1265" s="1">
        <v>0</v>
      </c>
      <c r="F1265" s="1">
        <v>0</v>
      </c>
      <c r="G1265" s="2">
        <f t="shared" si="24"/>
        <v>2684.7245999999996</v>
      </c>
      <c r="H1265" s="2">
        <f t="shared" si="23"/>
        <v>0.1499999999996362</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1394809.01</v>
      </c>
      <c r="D1266" s="1">
        <f>BILANCA!E290</f>
        <v>2172007.67</v>
      </c>
      <c r="E1266" s="1">
        <v>0</v>
      </c>
      <c r="F1266" s="1">
        <v>0</v>
      </c>
      <c r="G1266" s="2">
        <f t="shared" si="24"/>
        <v>1624087.2910499997</v>
      </c>
      <c r="H1266" s="2">
        <f t="shared" si="23"/>
        <v>0.34000000008381903</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31989436.629999999</v>
      </c>
      <c r="D1270" s="1">
        <f>BILANCA!E294</f>
        <v>32265041.890000001</v>
      </c>
      <c r="E1270" s="1">
        <v>0</v>
      </c>
      <c r="F1270" s="1">
        <v>0</v>
      </c>
      <c r="G1270" s="2">
        <f t="shared" si="24"/>
        <v>27701102.357669994</v>
      </c>
      <c r="H1270" s="2">
        <f t="shared" si="23"/>
        <v>0.48000000044703484</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1450.37</v>
      </c>
      <c r="D1271" s="1">
        <f>BILANCA!E295</f>
        <v>792.84</v>
      </c>
      <c r="E1271" s="1">
        <v>0</v>
      </c>
      <c r="F1271" s="1">
        <v>0</v>
      </c>
      <c r="G1271" s="2">
        <f t="shared" si="24"/>
        <v>874.38239999999996</v>
      </c>
      <c r="H1271" s="2">
        <f t="shared" si="23"/>
        <v>0.52999999999985903</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248068.84</v>
      </c>
      <c r="D1272" s="1">
        <f>BILANCA!E296</f>
        <v>276709.59000000003</v>
      </c>
      <c r="E1272" s="1">
        <v>0</v>
      </c>
      <c r="F1272" s="1">
        <v>0</v>
      </c>
      <c r="G1272" s="2">
        <f t="shared" si="24"/>
        <v>231630.03778000001</v>
      </c>
      <c r="H1272" s="2">
        <f t="shared" si="23"/>
        <v>0.56999999997788109</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388070.62</v>
      </c>
      <c r="D1273" s="1">
        <f>BILANCA!E297</f>
        <v>491247.4</v>
      </c>
      <c r="E1273" s="1">
        <v>0</v>
      </c>
      <c r="F1273" s="1">
        <v>0</v>
      </c>
      <c r="G1273" s="2">
        <f t="shared" si="24"/>
        <v>397463.97179999994</v>
      </c>
      <c r="H1273" s="2">
        <f t="shared" si="23"/>
        <v>0.78000000002793968</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39805.07</v>
      </c>
      <c r="D1274" s="1">
        <f>BILANCA!E298</f>
        <v>53796.56</v>
      </c>
      <c r="E1274" s="1">
        <v>0</v>
      </c>
      <c r="F1274" s="1">
        <v>0</v>
      </c>
      <c r="G1274" s="2">
        <f t="shared" si="24"/>
        <v>42892.873289999996</v>
      </c>
      <c r="H1274" s="2">
        <f t="shared" si="23"/>
        <v>0.51000000000203727</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55135.07</v>
      </c>
      <c r="D1275" s="1">
        <f>BILANCA!E299</f>
        <v>91172.74</v>
      </c>
      <c r="E1275" s="1">
        <v>0</v>
      </c>
      <c r="F1275" s="1">
        <v>0</v>
      </c>
      <c r="G1275" s="2">
        <f t="shared" si="24"/>
        <v>69344.320600000006</v>
      </c>
      <c r="H1275" s="2">
        <f t="shared" si="23"/>
        <v>0.32999999999447027</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219921.27</v>
      </c>
      <c r="D1278" s="1">
        <f>BILANCA!E302</f>
        <v>104516.21</v>
      </c>
      <c r="E1278" s="1">
        <v>0</v>
      </c>
      <c r="F1278" s="1">
        <v>0</v>
      </c>
      <c r="G1278" s="2">
        <f t="shared" si="24"/>
        <v>126541.33854999999</v>
      </c>
      <c r="H1278" s="2">
        <f t="shared" si="23"/>
        <v>0.47999999999592546</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15203330.079999998</v>
      </c>
      <c r="D1299" s="6">
        <f>'RAS-funkcijski'!E5</f>
        <v>11899801.190000001</v>
      </c>
      <c r="E1299" s="6">
        <v>0</v>
      </c>
      <c r="F1299" s="6">
        <v>0</v>
      </c>
      <c r="G1299" s="7">
        <f t="shared" si="24"/>
        <v>39002.932460000004</v>
      </c>
      <c r="H1299" s="7">
        <f t="shared" si="23"/>
        <v>0.26999999955296516</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7284006.8599999994</v>
      </c>
      <c r="D1300" s="1">
        <f>'RAS-funkcijski'!E6</f>
        <v>7399892.4100000001</v>
      </c>
      <c r="E1300" s="1">
        <v>0</v>
      </c>
      <c r="F1300" s="1">
        <v>0</v>
      </c>
      <c r="G1300" s="2">
        <f t="shared" si="24"/>
        <v>44167.583360000004</v>
      </c>
      <c r="H1300" s="2">
        <f t="shared" si="23"/>
        <v>0.55000000074505806</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4912938.96</v>
      </c>
      <c r="D1301" s="1">
        <f>'RAS-funkcijski'!E7</f>
        <v>5521773.0800000001</v>
      </c>
      <c r="E1301" s="1">
        <v>0</v>
      </c>
      <c r="F1301" s="1">
        <v>0</v>
      </c>
      <c r="G1301" s="2">
        <f t="shared" si="24"/>
        <v>47869.45536</v>
      </c>
      <c r="H1301" s="2">
        <f t="shared" si="23"/>
        <v>0.12000000011175871</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2371067.9</v>
      </c>
      <c r="D1302" s="1">
        <f>'RAS-funkcijski'!E8</f>
        <v>1878119.33</v>
      </c>
      <c r="E1302" s="1">
        <v>0</v>
      </c>
      <c r="F1302" s="1">
        <v>0</v>
      </c>
      <c r="G1302" s="2">
        <f t="shared" si="24"/>
        <v>24509.226240000004</v>
      </c>
      <c r="H1302" s="2">
        <f t="shared" si="23"/>
        <v>0.43000000016763806</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7919323.2199999997</v>
      </c>
      <c r="D1307" s="1">
        <f>'RAS-funkcijski'!E13</f>
        <v>4499908.78</v>
      </c>
      <c r="E1307" s="1">
        <v>0</v>
      </c>
      <c r="F1307" s="1">
        <v>0</v>
      </c>
      <c r="G1307" s="2">
        <f t="shared" si="24"/>
        <v>152272.26701999997</v>
      </c>
      <c r="H1307" s="2">
        <f t="shared" si="23"/>
        <v>0.43999999947845936</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7919323.2199999997</v>
      </c>
      <c r="D1310" s="1">
        <f>'RAS-funkcijski'!E16</f>
        <v>4499908.78</v>
      </c>
      <c r="E1310" s="1">
        <v>0</v>
      </c>
      <c r="F1310" s="1">
        <v>0</v>
      </c>
      <c r="G1310" s="2">
        <f t="shared" si="24"/>
        <v>203029.68936000002</v>
      </c>
      <c r="H1310" s="2">
        <f t="shared" si="23"/>
        <v>0.43999999947845936</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3368994.02</v>
      </c>
      <c r="D1322" s="1">
        <f>'RAS-funkcijski'!E28</f>
        <v>4141838.41</v>
      </c>
      <c r="E1322" s="1">
        <v>0</v>
      </c>
      <c r="F1322" s="1">
        <v>0</v>
      </c>
      <c r="G1322" s="2">
        <f t="shared" si="24"/>
        <v>279664.10016000003</v>
      </c>
      <c r="H1322" s="2">
        <f t="shared" si="23"/>
        <v>0.43000000016763806</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3367710.14</v>
      </c>
      <c r="D1324" s="1">
        <f>'RAS-funkcijski'!E30</f>
        <v>4141838.41</v>
      </c>
      <c r="E1324" s="1">
        <v>0</v>
      </c>
      <c r="F1324" s="1">
        <v>0</v>
      </c>
      <c r="G1324" s="2">
        <f t="shared" si="24"/>
        <v>302936.06096000003</v>
      </c>
      <c r="H1324" s="2">
        <f t="shared" si="23"/>
        <v>0.55000000027939677</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1283.8800000000001</v>
      </c>
      <c r="D1328" s="1">
        <f>'RAS-funkcijski'!E34</f>
        <v>0</v>
      </c>
      <c r="E1328" s="1">
        <v>0</v>
      </c>
      <c r="F1328" s="1">
        <v>0</v>
      </c>
      <c r="G1328" s="2">
        <f t="shared" si="24"/>
        <v>38.516400000000004</v>
      </c>
      <c r="H1328" s="2">
        <f t="shared" si="23"/>
        <v>0.11999999999989086</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9485307.1199999992</v>
      </c>
      <c r="D1329" s="1">
        <f>'RAS-funkcijski'!E35</f>
        <v>8036101.6099999994</v>
      </c>
      <c r="E1329" s="1">
        <v>0</v>
      </c>
      <c r="F1329" s="1">
        <v>0</v>
      </c>
      <c r="G1329" s="2">
        <f t="shared" si="24"/>
        <v>792282.82053999999</v>
      </c>
      <c r="H1329" s="2">
        <f t="shared" si="23"/>
        <v>0.50999999977648258</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1104742.32</v>
      </c>
      <c r="D1330" s="1">
        <f>'RAS-funkcijski'!E36</f>
        <v>1468437.24</v>
      </c>
      <c r="E1330" s="1">
        <v>0</v>
      </c>
      <c r="F1330" s="1">
        <v>0</v>
      </c>
      <c r="G1330" s="2">
        <f t="shared" si="24"/>
        <v>129331.73759999999</v>
      </c>
      <c r="H1330" s="2">
        <f t="shared" si="23"/>
        <v>0.56000000005587935</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1104742.32</v>
      </c>
      <c r="D1331" s="1">
        <f>'RAS-funkcijski'!E37</f>
        <v>1468437.24</v>
      </c>
      <c r="E1331" s="1">
        <v>0</v>
      </c>
      <c r="F1331" s="1">
        <v>0</v>
      </c>
      <c r="G1331" s="2">
        <f t="shared" si="24"/>
        <v>133373.35440000001</v>
      </c>
      <c r="H1331" s="2">
        <f t="shared" si="23"/>
        <v>0.56000000005587935</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120279.71</v>
      </c>
      <c r="D1333" s="1">
        <f>'RAS-funkcijski'!E39</f>
        <v>289499.62</v>
      </c>
      <c r="E1333" s="1">
        <v>0</v>
      </c>
      <c r="F1333" s="1">
        <v>0</v>
      </c>
      <c r="G1333" s="2">
        <f t="shared" si="24"/>
        <v>24474.763250000004</v>
      </c>
      <c r="H1333" s="2">
        <f t="shared" si="23"/>
        <v>0.66999999999825377</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120279.71</v>
      </c>
      <c r="D1334" s="1">
        <f>'RAS-funkcijski'!E40</f>
        <v>289499.62</v>
      </c>
      <c r="E1334" s="1">
        <v>0</v>
      </c>
      <c r="F1334" s="1">
        <v>0</v>
      </c>
      <c r="G1334" s="2">
        <f t="shared" si="24"/>
        <v>25174.042199999996</v>
      </c>
      <c r="H1334" s="2">
        <f t="shared" si="23"/>
        <v>0.66999999999825377</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8260285.0899999999</v>
      </c>
      <c r="D1348" s="1">
        <f>'RAS-funkcijski'!E54</f>
        <v>6278164.75</v>
      </c>
      <c r="E1348" s="1">
        <v>0</v>
      </c>
      <c r="F1348" s="1">
        <v>0</v>
      </c>
      <c r="G1348" s="2">
        <f t="shared" si="24"/>
        <v>1040830.7295</v>
      </c>
      <c r="H1348" s="2">
        <f t="shared" si="27"/>
        <v>0.33999999985098839</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8260285.0899999999</v>
      </c>
      <c r="D1349" s="1">
        <f>'RAS-funkcijski'!E55</f>
        <v>6278164.75</v>
      </c>
      <c r="E1349" s="1">
        <v>0</v>
      </c>
      <c r="F1349" s="1">
        <v>0</v>
      </c>
      <c r="G1349" s="2">
        <f t="shared" si="24"/>
        <v>1061647.3440899998</v>
      </c>
      <c r="H1349" s="2">
        <f t="shared" si="27"/>
        <v>0.33999999985098839</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900639.3</v>
      </c>
      <c r="D1369" s="1">
        <f>'RAS-funkcijski'!E75</f>
        <v>1406535.75</v>
      </c>
      <c r="E1369" s="1">
        <v>0</v>
      </c>
      <c r="F1369" s="1">
        <v>0</v>
      </c>
      <c r="G1369" s="2">
        <f t="shared" si="24"/>
        <v>263673.46679999999</v>
      </c>
      <c r="H1369" s="2">
        <f t="shared" si="27"/>
        <v>0.55000000004656613</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319517.57</v>
      </c>
      <c r="D1370" s="1">
        <f>'RAS-funkcijski'!E76</f>
        <v>315840.51</v>
      </c>
      <c r="E1370" s="1">
        <v>0</v>
      </c>
      <c r="F1370" s="1">
        <v>0</v>
      </c>
      <c r="G1370" s="2">
        <f t="shared" si="24"/>
        <v>68486.298479999998</v>
      </c>
      <c r="H1370" s="2">
        <f t="shared" si="27"/>
        <v>0.91999999998370185</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491461.51</v>
      </c>
      <c r="D1371" s="1">
        <f>'RAS-funkcijski'!E77</f>
        <v>296982.75</v>
      </c>
      <c r="E1371" s="1">
        <v>0</v>
      </c>
      <c r="F1371" s="1">
        <v>0</v>
      </c>
      <c r="G1371" s="2">
        <f t="shared" si="24"/>
        <v>79236.171730000002</v>
      </c>
      <c r="H1371" s="2">
        <f t="shared" si="27"/>
        <v>0.73999999999068677</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666686.11</v>
      </c>
      <c r="E1373" s="1">
        <v>0</v>
      </c>
      <c r="F1373" s="1">
        <v>0</v>
      </c>
      <c r="G1373" s="2">
        <f t="shared" si="24"/>
        <v>100002.91649999999</v>
      </c>
      <c r="H1373" s="2">
        <f t="shared" si="27"/>
        <v>0.10999999998603016</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89660.22</v>
      </c>
      <c r="D1375" s="1">
        <f>'RAS-funkcijski'!E81</f>
        <v>127026.38</v>
      </c>
      <c r="E1375" s="1">
        <v>0</v>
      </c>
      <c r="F1375" s="1">
        <v>0</v>
      </c>
      <c r="G1375" s="2">
        <f t="shared" si="24"/>
        <v>26465.899460000001</v>
      </c>
      <c r="H1375" s="2">
        <f t="shared" si="27"/>
        <v>0.60000000000582077</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29852122.77</v>
      </c>
      <c r="D1376" s="1">
        <f>'RAS-funkcijski'!E82</f>
        <v>26428210.450000003</v>
      </c>
      <c r="E1376" s="1">
        <v>0</v>
      </c>
      <c r="F1376" s="1">
        <v>0</v>
      </c>
      <c r="G1376" s="2">
        <f t="shared" si="24"/>
        <v>6451266.4062600005</v>
      </c>
      <c r="H1376" s="2">
        <f t="shared" si="27"/>
        <v>0.68000000342726707</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739308.49</v>
      </c>
      <c r="D1377" s="1">
        <f>'RAS-funkcijski'!E83</f>
        <v>560323.67000000004</v>
      </c>
      <c r="E1377" s="1">
        <v>0</v>
      </c>
      <c r="F1377" s="1">
        <v>0</v>
      </c>
      <c r="G1377" s="2">
        <f t="shared" si="24"/>
        <v>146936.51057000001</v>
      </c>
      <c r="H1377" s="2">
        <f t="shared" si="27"/>
        <v>0.81999999994877726</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27372903.25</v>
      </c>
      <c r="D1378" s="1">
        <f>'RAS-funkcijski'!E84</f>
        <v>23903588.73</v>
      </c>
      <c r="E1378" s="1">
        <v>0</v>
      </c>
      <c r="F1378" s="1">
        <v>0</v>
      </c>
      <c r="G1378" s="2">
        <f t="shared" si="24"/>
        <v>6014406.4568000007</v>
      </c>
      <c r="H1378" s="2">
        <f t="shared" si="27"/>
        <v>0.51999999955296516</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1665231.91</v>
      </c>
      <c r="D1380" s="1">
        <f>'RAS-funkcijski'!E86</f>
        <v>1844839.08</v>
      </c>
      <c r="E1380" s="1">
        <v>0</v>
      </c>
      <c r="F1380" s="1">
        <v>0</v>
      </c>
      <c r="G1380" s="2">
        <f t="shared" si="24"/>
        <v>439102.62574000005</v>
      </c>
      <c r="H1380" s="2">
        <f t="shared" si="27"/>
        <v>0.17000000015832484</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74679.12</v>
      </c>
      <c r="D1382" s="1">
        <f>'RAS-funkcijski'!E88</f>
        <v>119458.97</v>
      </c>
      <c r="E1382" s="1">
        <v>0</v>
      </c>
      <c r="F1382" s="1">
        <v>0</v>
      </c>
      <c r="G1382" s="2">
        <f t="shared" si="24"/>
        <v>26342.153040000001</v>
      </c>
      <c r="H1382" s="2">
        <f t="shared" si="27"/>
        <v>0.14999999999417923</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1676107.67</v>
      </c>
      <c r="D1383" s="1">
        <f>'RAS-funkcijski'!E89</f>
        <v>1610756.69</v>
      </c>
      <c r="E1383" s="1">
        <v>0</v>
      </c>
      <c r="F1383" s="1">
        <v>0</v>
      </c>
      <c r="G1383" s="2">
        <f t="shared" si="24"/>
        <v>416297.78925000003</v>
      </c>
      <c r="H1383" s="2">
        <f t="shared" si="27"/>
        <v>0.64000000013038516</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1676107.67</v>
      </c>
      <c r="D1400" s="1">
        <f>'RAS-funkcijski'!E106</f>
        <v>1610756.69</v>
      </c>
      <c r="E1400" s="1">
        <v>0</v>
      </c>
      <c r="F1400" s="1">
        <v>0</v>
      </c>
      <c r="G1400" s="2">
        <f t="shared" si="24"/>
        <v>499557.34709999996</v>
      </c>
      <c r="H1400" s="2">
        <f t="shared" si="27"/>
        <v>0.64000000013038516</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13077041.449999999</v>
      </c>
      <c r="D1401" s="1">
        <f>'RAS-funkcijski'!E107</f>
        <v>17411803.989999998</v>
      </c>
      <c r="E1401" s="1">
        <v>0</v>
      </c>
      <c r="F1401" s="1">
        <v>0</v>
      </c>
      <c r="G1401" s="2">
        <f t="shared" si="24"/>
        <v>4933766.8912899997</v>
      </c>
      <c r="H1401" s="2">
        <f t="shared" si="27"/>
        <v>0.46000000089406967</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5852577.5999999996</v>
      </c>
      <c r="D1402" s="1">
        <f>'RAS-funkcijski'!E108</f>
        <v>7913648.8799999999</v>
      </c>
      <c r="E1402" s="1">
        <v>0</v>
      </c>
      <c r="F1402" s="1">
        <v>0</v>
      </c>
      <c r="G1402" s="2">
        <f t="shared" si="24"/>
        <v>2254707.0374399996</v>
      </c>
      <c r="H1402" s="2">
        <f t="shared" si="27"/>
        <v>0.52000000048428774</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7224463.8499999996</v>
      </c>
      <c r="D1403" s="1">
        <f>'RAS-funkcijski'!E109</f>
        <v>9498155.1099999994</v>
      </c>
      <c r="E1403" s="1">
        <v>0</v>
      </c>
      <c r="F1403" s="1">
        <v>0</v>
      </c>
      <c r="G1403" s="2">
        <f t="shared" si="24"/>
        <v>2753181.2773499996</v>
      </c>
      <c r="H1403" s="2">
        <f t="shared" si="27"/>
        <v>0.25999999977648258</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45234986.770000003</v>
      </c>
      <c r="D1408" s="1">
        <f>'RAS-funkcijski'!E114</f>
        <v>63475346.740000002</v>
      </c>
      <c r="E1408" s="1">
        <v>0</v>
      </c>
      <c r="F1408" s="1">
        <v>0</v>
      </c>
      <c r="G1408" s="2">
        <f t="shared" si="24"/>
        <v>18940424.827500001</v>
      </c>
      <c r="H1408" s="2">
        <f t="shared" si="27"/>
        <v>0.48999999463558197</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43151612.280000001</v>
      </c>
      <c r="D1409" s="1">
        <f>'RAS-funkcijski'!E115</f>
        <v>61191316.140000001</v>
      </c>
      <c r="E1409" s="1">
        <v>0</v>
      </c>
      <c r="F1409" s="1">
        <v>0</v>
      </c>
      <c r="G1409" s="2">
        <f t="shared" si="24"/>
        <v>18374301.146159999</v>
      </c>
      <c r="H1409" s="2">
        <f t="shared" si="27"/>
        <v>0.42000000178813934</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12213982.82</v>
      </c>
      <c r="D1410" s="1">
        <f>'RAS-funkcijski'!E116</f>
        <v>21002073.449999999</v>
      </c>
      <c r="E1410" s="1">
        <v>0</v>
      </c>
      <c r="F1410" s="1">
        <v>0</v>
      </c>
      <c r="G1410" s="2">
        <f t="shared" si="24"/>
        <v>6072430.5286400001</v>
      </c>
      <c r="H1410" s="2">
        <f t="shared" si="27"/>
        <v>0.62999999895691872</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30937629.460000001</v>
      </c>
      <c r="D1411" s="1">
        <f>'RAS-funkcijski'!E117</f>
        <v>40189242.689999998</v>
      </c>
      <c r="E1411" s="1">
        <v>0</v>
      </c>
      <c r="F1411" s="1">
        <v>0</v>
      </c>
      <c r="G1411" s="2">
        <f t="shared" si="24"/>
        <v>12578720.976919999</v>
      </c>
      <c r="H1411" s="2">
        <f t="shared" si="27"/>
        <v>0.77000000327825546</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272554.40999999997</v>
      </c>
      <c r="D1419" s="1">
        <f>'RAS-funkcijski'!E125</f>
        <v>463608.78</v>
      </c>
      <c r="E1419" s="1">
        <v>0</v>
      </c>
      <c r="F1419" s="1">
        <v>0</v>
      </c>
      <c r="G1419" s="2">
        <f t="shared" si="24"/>
        <v>145172.40836999999</v>
      </c>
      <c r="H1419" s="2">
        <f t="shared" si="27"/>
        <v>0.62999999994644895</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1810820.08</v>
      </c>
      <c r="D1420" s="1">
        <f>'RAS-funkcijski'!E126</f>
        <v>1820421.82</v>
      </c>
      <c r="E1420" s="1">
        <v>0</v>
      </c>
      <c r="F1420" s="1">
        <v>0</v>
      </c>
      <c r="G1420" s="2">
        <f t="shared" si="24"/>
        <v>665102.97383999999</v>
      </c>
      <c r="H1420" s="2">
        <f t="shared" si="27"/>
        <v>0.26000000000931323</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1487759.52</v>
      </c>
      <c r="D1423" s="1">
        <f>'RAS-funkcijski'!E129</f>
        <v>2009496.98</v>
      </c>
      <c r="E1423" s="1">
        <v>0</v>
      </c>
      <c r="F1423" s="1">
        <v>0</v>
      </c>
      <c r="G1423" s="2">
        <f t="shared" si="24"/>
        <v>688344.18500000006</v>
      </c>
      <c r="H1423" s="2">
        <f t="shared" si="27"/>
        <v>0.5</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1620.31</v>
      </c>
      <c r="D1427" s="1">
        <f>'RAS-funkcijski'!E133</f>
        <v>575.51</v>
      </c>
      <c r="E1427" s="1">
        <v>0</v>
      </c>
      <c r="F1427" s="1">
        <v>0</v>
      </c>
      <c r="G1427" s="2">
        <f t="shared" si="24"/>
        <v>357.50157000000002</v>
      </c>
      <c r="H1427" s="2">
        <f t="shared" si="27"/>
        <v>0.79999999999995453</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221415.33</v>
      </c>
      <c r="D1431" s="1">
        <f>'RAS-funkcijski'!E137</f>
        <v>239334.73</v>
      </c>
      <c r="E1431" s="1">
        <v>0</v>
      </c>
      <c r="F1431" s="1">
        <v>0</v>
      </c>
      <c r="G1431" s="2">
        <f t="shared" si="24"/>
        <v>93111.277070000011</v>
      </c>
      <c r="H1431" s="2">
        <f t="shared" si="27"/>
        <v>0.59999999997671694</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124926.57</v>
      </c>
      <c r="D1432" s="1">
        <f>'RAS-funkcijski'!E138</f>
        <v>132769.51999999999</v>
      </c>
      <c r="E1432" s="1">
        <v>0</v>
      </c>
      <c r="F1432" s="1">
        <v>0</v>
      </c>
      <c r="G1432" s="2">
        <f t="shared" si="24"/>
        <v>52322.391739999999</v>
      </c>
      <c r="H1432" s="2">
        <f t="shared" si="27"/>
        <v>0.91000000000349246</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1139797.31</v>
      </c>
      <c r="D1434" s="1">
        <f>'RAS-funkcijski'!E140</f>
        <v>1636817.22</v>
      </c>
      <c r="E1434" s="1">
        <v>0</v>
      </c>
      <c r="F1434" s="1">
        <v>0</v>
      </c>
      <c r="G1434" s="2">
        <f t="shared" si="24"/>
        <v>600226.71800000011</v>
      </c>
      <c r="H1434" s="2">
        <f t="shared" si="27"/>
        <v>0.53000000002793968</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120286288.7</v>
      </c>
      <c r="D1435" s="13">
        <f>'RAS-funkcijski'!E141</f>
        <v>136419891.81</v>
      </c>
      <c r="E1435" s="13">
        <v>0</v>
      </c>
      <c r="F1435" s="13">
        <v>0</v>
      </c>
      <c r="G1435" s="14">
        <f t="shared" si="24"/>
        <v>53858271.907840006</v>
      </c>
      <c r="H1435" s="14">
        <f t="shared" si="27"/>
        <v>0.48999999463558197</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2512492.9299999997</v>
      </c>
      <c r="D1436" s="6">
        <f>'P-VRIO'!E5</f>
        <v>1592992.02</v>
      </c>
      <c r="E1436" s="6">
        <v>0</v>
      </c>
      <c r="F1436" s="6">
        <v>0</v>
      </c>
      <c r="G1436" s="7">
        <f t="shared" si="24"/>
        <v>5698.4769699999997</v>
      </c>
      <c r="H1436" s="7">
        <f t="shared" si="27"/>
        <v>9.0000000316649675E-2</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105809.23</v>
      </c>
      <c r="D1437" s="1">
        <f>'P-VRIO'!E6</f>
        <v>772.45999999999992</v>
      </c>
      <c r="E1437" s="1">
        <v>0</v>
      </c>
      <c r="F1437" s="1">
        <v>0</v>
      </c>
      <c r="G1437" s="2">
        <f t="shared" si="24"/>
        <v>214.70830000000001</v>
      </c>
      <c r="H1437" s="2">
        <f t="shared" si="27"/>
        <v>0.68999999999584816</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105701.69</v>
      </c>
      <c r="D1438" s="1">
        <f>'P-VRIO'!E7</f>
        <v>645.55999999999995</v>
      </c>
      <c r="E1438" s="1">
        <v>0</v>
      </c>
      <c r="F1438" s="1">
        <v>0</v>
      </c>
      <c r="G1438" s="2">
        <f t="shared" si="24"/>
        <v>320.97843</v>
      </c>
      <c r="H1438" s="2">
        <f t="shared" si="27"/>
        <v>0.74999999999772626</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0.02</v>
      </c>
      <c r="E1439" s="1">
        <v>0</v>
      </c>
      <c r="F1439" s="1">
        <v>0</v>
      </c>
      <c r="G1439" s="2">
        <f t="shared" si="24"/>
        <v>1.6000000000000001E-4</v>
      </c>
      <c r="H1439" s="2">
        <f t="shared" si="27"/>
        <v>0.02</v>
      </c>
      <c r="I1439" s="10">
        <f t="shared" ref="I1439:I1444" si="28">G1439*H1439</f>
        <v>3.2000000000000003E-6</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105610.1</v>
      </c>
      <c r="D1440" s="1">
        <f>'P-VRIO'!E9</f>
        <v>46</v>
      </c>
      <c r="E1440" s="1">
        <v>0</v>
      </c>
      <c r="F1440" s="1">
        <v>0</v>
      </c>
      <c r="G1440" s="2">
        <f t="shared" si="24"/>
        <v>528.51050000000009</v>
      </c>
      <c r="H1440" s="2">
        <f t="shared" si="27"/>
        <v>0.10000000000582077</v>
      </c>
      <c r="I1440" s="10">
        <f t="shared" si="28"/>
        <v>52.851050003076345</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91.59</v>
      </c>
      <c r="D1444" s="1">
        <f>'P-VRIO'!E13</f>
        <v>599.54</v>
      </c>
      <c r="E1444" s="1">
        <v>0</v>
      </c>
      <c r="F1444" s="1">
        <v>0</v>
      </c>
      <c r="G1444" s="2">
        <f t="shared" si="24"/>
        <v>11.616029999999999</v>
      </c>
      <c r="H1444" s="2">
        <f t="shared" si="27"/>
        <v>0.87000000000003297</v>
      </c>
      <c r="I1444" s="10">
        <f t="shared" si="28"/>
        <v>10.105946100000383</v>
      </c>
      <c r="J1444" s="2">
        <f>IF(AND(Skriveni!C1444&lt;&gt;0,Skriveni!D1444&lt;&gt;0),1,0)</f>
        <v>1</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107.54</v>
      </c>
      <c r="D1445" s="1">
        <f>'P-VRIO'!E14</f>
        <v>126.9</v>
      </c>
      <c r="E1445" s="1">
        <v>0</v>
      </c>
      <c r="F1445" s="1">
        <v>0</v>
      </c>
      <c r="G1445" s="2">
        <f t="shared" si="24"/>
        <v>3.6134000000000004</v>
      </c>
      <c r="H1445" s="2">
        <f t="shared" si="27"/>
        <v>0.55999999999998806</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107.54</v>
      </c>
      <c r="D1450" s="1">
        <f>'P-VRIO'!E19</f>
        <v>126.9</v>
      </c>
      <c r="E1450" s="1">
        <v>0</v>
      </c>
      <c r="F1450" s="1">
        <v>0</v>
      </c>
      <c r="G1450" s="2">
        <f t="shared" si="24"/>
        <v>5.4200999999999997</v>
      </c>
      <c r="H1450" s="2">
        <f t="shared" si="27"/>
        <v>0.55999999999998806</v>
      </c>
      <c r="I1450" s="10">
        <f t="shared" si="29"/>
        <v>3.0352559999999351</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2406683.6999999997</v>
      </c>
      <c r="D1453" s="1">
        <f>'P-VRIO'!E22</f>
        <v>1592219.56</v>
      </c>
      <c r="E1453" s="1">
        <v>0</v>
      </c>
      <c r="F1453" s="1">
        <v>0</v>
      </c>
      <c r="G1453" s="2">
        <f t="shared" si="24"/>
        <v>100640.21075999999</v>
      </c>
      <c r="H1453" s="2">
        <f t="shared" si="27"/>
        <v>0.74000000022351742</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2406683.6999999997</v>
      </c>
      <c r="D1454" s="1">
        <f>'P-VRIO'!E23</f>
        <v>1446146.32</v>
      </c>
      <c r="E1454" s="1">
        <v>0</v>
      </c>
      <c r="F1454" s="1">
        <v>0</v>
      </c>
      <c r="G1454" s="2">
        <f t="shared" si="24"/>
        <v>100680.55046</v>
      </c>
      <c r="H1454" s="2">
        <f t="shared" si="27"/>
        <v>0.62000000034458935</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2200737.92</v>
      </c>
      <c r="D1455" s="1">
        <f>'P-VRIO'!E24</f>
        <v>5955.61</v>
      </c>
      <c r="E1455" s="1">
        <v>0</v>
      </c>
      <c r="F1455" s="1">
        <v>0</v>
      </c>
      <c r="G1455" s="2">
        <f t="shared" si="24"/>
        <v>44252.982799999998</v>
      </c>
      <c r="H1455" s="2">
        <f t="shared" si="27"/>
        <v>0.47000000007483322</v>
      </c>
      <c r="I1455" s="10">
        <f t="shared" ref="I1455:I1460" si="30">G1455*H1455</f>
        <v>20798.901919311593</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200258.02</v>
      </c>
      <c r="D1456" s="1">
        <f>'P-VRIO'!E25</f>
        <v>1440190.71</v>
      </c>
      <c r="E1456" s="1">
        <v>0</v>
      </c>
      <c r="F1456" s="1">
        <v>0</v>
      </c>
      <c r="G1456" s="2">
        <f t="shared" si="24"/>
        <v>64693.428240000001</v>
      </c>
      <c r="H1456" s="2">
        <f t="shared" si="27"/>
        <v>0.31000000002677552</v>
      </c>
      <c r="I1456" s="10">
        <f t="shared" si="30"/>
        <v>20054.962756132201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5687.76</v>
      </c>
      <c r="D1458" s="1">
        <f>'P-VRIO'!E27</f>
        <v>0</v>
      </c>
      <c r="E1458" s="1">
        <v>0</v>
      </c>
      <c r="F1458" s="1">
        <v>0</v>
      </c>
      <c r="G1458" s="2">
        <f t="shared" si="24"/>
        <v>130.81847999999999</v>
      </c>
      <c r="H1458" s="2">
        <f t="shared" si="27"/>
        <v>0.23999999999978172</v>
      </c>
      <c r="I1458" s="10">
        <f t="shared" si="30"/>
        <v>31.396435199971442</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146073.24000000002</v>
      </c>
      <c r="E1461" s="1">
        <v>0</v>
      </c>
      <c r="F1461" s="1">
        <v>0</v>
      </c>
      <c r="G1461" s="2">
        <f t="shared" si="24"/>
        <v>7595.8084800000006</v>
      </c>
      <c r="H1461" s="2">
        <f t="shared" si="27"/>
        <v>0.2400000000197906</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690.16</v>
      </c>
      <c r="E1466" s="1">
        <v>0</v>
      </c>
      <c r="F1466" s="1">
        <v>0</v>
      </c>
      <c r="G1466" s="2">
        <f t="shared" si="24"/>
        <v>42.789919999999995</v>
      </c>
      <c r="H1466" s="2">
        <f t="shared" si="27"/>
        <v>0.15999999999996817</v>
      </c>
      <c r="I1466" s="10">
        <f t="shared" si="31"/>
        <v>6.8463871999986372</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127016.27</v>
      </c>
      <c r="E1467" s="1">
        <v>0</v>
      </c>
      <c r="F1467" s="1">
        <v>0</v>
      </c>
      <c r="G1467" s="2">
        <f t="shared" si="24"/>
        <v>8129.0412800000004</v>
      </c>
      <c r="H1467" s="2">
        <f t="shared" si="27"/>
        <v>0.27000000000407454</v>
      </c>
      <c r="I1467" s="10">
        <f t="shared" si="31"/>
        <v>2194.8411456331223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18366.810000000001</v>
      </c>
      <c r="E1468" s="1">
        <v>0</v>
      </c>
      <c r="F1468" s="1">
        <v>0</v>
      </c>
      <c r="G1468" s="2">
        <f t="shared" si="24"/>
        <v>1212.20946</v>
      </c>
      <c r="H1468" s="2">
        <f t="shared" si="27"/>
        <v>0.18999999999869033</v>
      </c>
      <c r="I1468" s="10">
        <f t="shared" si="31"/>
        <v>230.31979739841242</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3.56</v>
      </c>
      <c r="E1469" s="1">
        <v>0</v>
      </c>
      <c r="F1469" s="1">
        <v>0</v>
      </c>
      <c r="G1469" s="2">
        <f t="shared" si="24"/>
        <v>0.24208000000000002</v>
      </c>
      <c r="H1469" s="2">
        <f t="shared" si="27"/>
        <v>0.43999999999999995</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3.56</v>
      </c>
      <c r="E1470" s="1">
        <v>0</v>
      </c>
      <c r="F1470" s="1">
        <v>0</v>
      </c>
      <c r="G1470" s="2">
        <f t="shared" si="24"/>
        <v>0.24920000000000003</v>
      </c>
      <c r="H1470" s="2">
        <f t="shared" si="27"/>
        <v>0.43999999999999995</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3.56</v>
      </c>
      <c r="E1474" s="1">
        <v>0</v>
      </c>
      <c r="F1474" s="1">
        <v>0</v>
      </c>
      <c r="G1474" s="2">
        <f t="shared" si="24"/>
        <v>0.27767999999999998</v>
      </c>
      <c r="H1474" s="2">
        <f t="shared" si="27"/>
        <v>0.43999999999999995</v>
      </c>
      <c r="I1474" s="10">
        <f t="shared" si="32"/>
        <v>0.12217919999999997</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47196966.079999998</v>
      </c>
      <c r="D1480" s="6"/>
      <c r="E1480" s="6">
        <v>0</v>
      </c>
      <c r="F1480" s="6">
        <v>0</v>
      </c>
      <c r="G1480" s="7">
        <f t="shared" ref="G1480:G1580" si="34">B1480/1000*C1480</f>
        <v>47196.966079999998</v>
      </c>
      <c r="H1480" s="7">
        <f t="shared" ref="H1480:H1580" si="35">ABS(C1480-ROUND(C1480,0))</f>
        <v>7.9999998211860657E-2</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157238126.72</v>
      </c>
      <c r="D1481" s="1">
        <v>0</v>
      </c>
      <c r="E1481" s="1">
        <v>0</v>
      </c>
      <c r="F1481" s="1">
        <v>0</v>
      </c>
      <c r="G1481" s="2">
        <f t="shared" si="34"/>
        <v>314476.25344</v>
      </c>
      <c r="H1481" s="2">
        <f t="shared" si="35"/>
        <v>0.2800000011920929</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4741148.55</v>
      </c>
      <c r="D1482" s="1">
        <v>0</v>
      </c>
      <c r="E1482" s="1">
        <v>0</v>
      </c>
      <c r="F1482" s="1">
        <v>0</v>
      </c>
      <c r="G1482" s="2">
        <f t="shared" si="34"/>
        <v>14223.44565</v>
      </c>
      <c r="H1482" s="2">
        <f t="shared" si="35"/>
        <v>0.45000000018626451</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126225485.39999999</v>
      </c>
      <c r="D1483" s="1">
        <v>0</v>
      </c>
      <c r="E1483" s="1">
        <v>0</v>
      </c>
      <c r="F1483" s="1">
        <v>0</v>
      </c>
      <c r="G1483" s="2">
        <f t="shared" si="34"/>
        <v>504901.94159999996</v>
      </c>
      <c r="H1483" s="2">
        <f t="shared" si="35"/>
        <v>0.39999999105930328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58942005.670000002</v>
      </c>
      <c r="D1484" s="1">
        <v>0</v>
      </c>
      <c r="E1484" s="1">
        <v>0</v>
      </c>
      <c r="F1484" s="1">
        <v>0</v>
      </c>
      <c r="G1484" s="2">
        <f t="shared" si="34"/>
        <v>294710.02835000004</v>
      </c>
      <c r="H1484" s="2">
        <f t="shared" si="35"/>
        <v>0.32999999821186066</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31961002.079999998</v>
      </c>
      <c r="D1485" s="1">
        <v>0</v>
      </c>
      <c r="E1485" s="1">
        <v>0</v>
      </c>
      <c r="F1485" s="1">
        <v>0</v>
      </c>
      <c r="G1485" s="2">
        <f t="shared" si="34"/>
        <v>191766.01248</v>
      </c>
      <c r="H1485" s="2">
        <f t="shared" si="35"/>
        <v>7.9999998211860657E-2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422867.72</v>
      </c>
      <c r="D1486" s="1">
        <v>0</v>
      </c>
      <c r="E1486" s="1">
        <v>0</v>
      </c>
      <c r="F1486" s="1">
        <v>0</v>
      </c>
      <c r="G1486" s="2">
        <f t="shared" si="34"/>
        <v>2960.07404</v>
      </c>
      <c r="H1486" s="2">
        <f t="shared" si="35"/>
        <v>0.28000000002793968</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13510384.199999999</v>
      </c>
      <c r="D1487" s="1">
        <v>0</v>
      </c>
      <c r="E1487" s="1">
        <v>0</v>
      </c>
      <c r="F1487" s="1">
        <v>0</v>
      </c>
      <c r="G1487" s="2">
        <f t="shared" si="34"/>
        <v>108083.0736</v>
      </c>
      <c r="H1487" s="2">
        <f t="shared" si="35"/>
        <v>0.19999999925494194</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267646.78000000003</v>
      </c>
      <c r="D1488" s="1">
        <v>0</v>
      </c>
      <c r="E1488" s="1">
        <v>0</v>
      </c>
      <c r="F1488" s="1">
        <v>0</v>
      </c>
      <c r="G1488" s="2">
        <f>B1488/1000*C1488</f>
        <v>2408.8210199999999</v>
      </c>
      <c r="H1488" s="2">
        <f>ABS(C1488-ROUND(C1488,0))</f>
        <v>0.21999999997206032</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2940627.08</v>
      </c>
      <c r="D1489" s="1">
        <v>0</v>
      </c>
      <c r="E1489" s="1">
        <v>0</v>
      </c>
      <c r="F1489" s="1">
        <v>0</v>
      </c>
      <c r="G1489" s="2">
        <f t="shared" si="34"/>
        <v>29406.270800000002</v>
      </c>
      <c r="H1489" s="2">
        <f t="shared" si="35"/>
        <v>8.0000000074505806E-2</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5516671.2699999996</v>
      </c>
      <c r="D1490" s="1">
        <v>0</v>
      </c>
      <c r="E1490" s="1">
        <v>0</v>
      </c>
      <c r="F1490" s="1">
        <v>0</v>
      </c>
      <c r="G1490" s="2">
        <f t="shared" si="34"/>
        <v>60683.383969999988</v>
      </c>
      <c r="H1490" s="2">
        <f t="shared" si="35"/>
        <v>0.26999999955296516</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12664280.6</v>
      </c>
      <c r="D1491" s="1">
        <v>0</v>
      </c>
      <c r="E1491" s="1">
        <v>0</v>
      </c>
      <c r="F1491" s="1">
        <v>0</v>
      </c>
      <c r="G1491" s="2">
        <f t="shared" si="34"/>
        <v>151971.36720000001</v>
      </c>
      <c r="H1491" s="2">
        <f t="shared" si="35"/>
        <v>0.40000000037252903</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17246701.489999998</v>
      </c>
      <c r="D1492" s="1">
        <v>0</v>
      </c>
      <c r="E1492" s="1">
        <v>0</v>
      </c>
      <c r="F1492" s="1">
        <v>0</v>
      </c>
      <c r="G1492" s="2">
        <f t="shared" si="34"/>
        <v>224207.11936999997</v>
      </c>
      <c r="H1492" s="2">
        <f t="shared" si="35"/>
        <v>0.48999999836087227</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9024791.2799999993</v>
      </c>
      <c r="D1493" s="1">
        <v>0</v>
      </c>
      <c r="E1493" s="1">
        <v>0</v>
      </c>
      <c r="F1493" s="1">
        <v>0</v>
      </c>
      <c r="G1493" s="2">
        <f t="shared" si="34"/>
        <v>126347.07792</v>
      </c>
      <c r="H1493" s="2">
        <f t="shared" si="35"/>
        <v>0.27999999932944775</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9024791.2799999993</v>
      </c>
      <c r="D1497" s="1">
        <v>0</v>
      </c>
      <c r="E1497" s="1">
        <v>0</v>
      </c>
      <c r="F1497" s="1">
        <v>0</v>
      </c>
      <c r="G1497" s="2">
        <f t="shared" si="34"/>
        <v>162446.24303999997</v>
      </c>
      <c r="H1497" s="2">
        <f t="shared" si="35"/>
        <v>0.27999999932944775</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159321160.55000001</v>
      </c>
      <c r="D1499" s="1">
        <v>0</v>
      </c>
      <c r="E1499" s="1">
        <v>0</v>
      </c>
      <c r="F1499" s="1">
        <v>0</v>
      </c>
      <c r="G1499" s="2">
        <f t="shared" si="34"/>
        <v>3186423.2110000001</v>
      </c>
      <c r="H1499" s="2">
        <f t="shared" si="35"/>
        <v>0.44999998807907104</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4711833.62</v>
      </c>
      <c r="D1500" s="1">
        <v>0</v>
      </c>
      <c r="E1500" s="1">
        <v>0</v>
      </c>
      <c r="F1500" s="1">
        <v>0</v>
      </c>
      <c r="G1500" s="2">
        <f t="shared" si="34"/>
        <v>98948.506020000015</v>
      </c>
      <c r="H1500" s="2">
        <f t="shared" si="35"/>
        <v>0.37999999988824129</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129262182.96000001</v>
      </c>
      <c r="D1501" s="1">
        <v>0</v>
      </c>
      <c r="E1501" s="1">
        <v>0</v>
      </c>
      <c r="F1501" s="1">
        <v>0</v>
      </c>
      <c r="G1501" s="2">
        <f t="shared" si="34"/>
        <v>2843768.0251199999</v>
      </c>
      <c r="H1501" s="2">
        <f t="shared" si="35"/>
        <v>3.9999991655349731E-2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57729744.310000002</v>
      </c>
      <c r="D1502" s="1">
        <v>0</v>
      </c>
      <c r="E1502" s="1">
        <v>0</v>
      </c>
      <c r="F1502" s="1">
        <v>0</v>
      </c>
      <c r="G1502" s="2">
        <f t="shared" si="34"/>
        <v>1327784.11913</v>
      </c>
      <c r="H1502" s="2">
        <f t="shared" si="35"/>
        <v>0.31000000238418579</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34616226.159999996</v>
      </c>
      <c r="D1503" s="1">
        <v>0</v>
      </c>
      <c r="E1503" s="1">
        <v>0</v>
      </c>
      <c r="F1503" s="1">
        <v>0</v>
      </c>
      <c r="G1503" s="2">
        <f t="shared" si="34"/>
        <v>830789.4278399999</v>
      </c>
      <c r="H1503" s="2">
        <f t="shared" si="35"/>
        <v>0.15999999642372131</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427316.99</v>
      </c>
      <c r="D1504" s="1">
        <v>0</v>
      </c>
      <c r="E1504" s="1">
        <v>0</v>
      </c>
      <c r="F1504" s="1">
        <v>0</v>
      </c>
      <c r="G1504" s="2">
        <f t="shared" si="34"/>
        <v>10682.92475</v>
      </c>
      <c r="H1504" s="2">
        <f t="shared" si="35"/>
        <v>1.0000000009313226E-2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13510384.199999999</v>
      </c>
      <c r="D1505" s="1">
        <v>0</v>
      </c>
      <c r="E1505" s="1">
        <v>0</v>
      </c>
      <c r="F1505" s="1">
        <v>0</v>
      </c>
      <c r="G1505" s="2">
        <f t="shared" si="34"/>
        <v>351269.98919999995</v>
      </c>
      <c r="H1505" s="2">
        <f t="shared" si="35"/>
        <v>0.19999999925494194</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267646.78000000003</v>
      </c>
      <c r="D1506" s="1">
        <v>0</v>
      </c>
      <c r="E1506" s="1">
        <v>0</v>
      </c>
      <c r="F1506" s="1">
        <v>0</v>
      </c>
      <c r="G1506" s="2">
        <f>B1506/1000*C1506</f>
        <v>7226.463060000001</v>
      </c>
      <c r="H1506" s="2">
        <f>ABS(C1506-ROUND(C1506,0))</f>
        <v>0.21999999997206032</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2961998.98</v>
      </c>
      <c r="D1507" s="1">
        <v>0</v>
      </c>
      <c r="E1507" s="1">
        <v>0</v>
      </c>
      <c r="F1507" s="1">
        <v>0</v>
      </c>
      <c r="G1507" s="2">
        <f t="shared" si="34"/>
        <v>82935.971440000008</v>
      </c>
      <c r="H1507" s="2">
        <f t="shared" si="35"/>
        <v>2.0000000018626451E-2</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5516498.7300000004</v>
      </c>
      <c r="D1508" s="1">
        <v>0</v>
      </c>
      <c r="E1508" s="1">
        <v>0</v>
      </c>
      <c r="F1508" s="1">
        <v>0</v>
      </c>
      <c r="G1508" s="2">
        <f t="shared" si="34"/>
        <v>159978.46317000003</v>
      </c>
      <c r="H1508" s="2">
        <f t="shared" si="35"/>
        <v>0.26999999955296516</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14232366.810000001</v>
      </c>
      <c r="D1509" s="1">
        <v>0</v>
      </c>
      <c r="E1509" s="1">
        <v>0</v>
      </c>
      <c r="F1509" s="1">
        <v>0</v>
      </c>
      <c r="G1509" s="2">
        <f t="shared" si="34"/>
        <v>426971.00429999997</v>
      </c>
      <c r="H1509" s="2">
        <f t="shared" si="35"/>
        <v>0.18999999947845936</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16463270.460000001</v>
      </c>
      <c r="D1510" s="1">
        <v>0</v>
      </c>
      <c r="E1510" s="1">
        <v>0</v>
      </c>
      <c r="F1510" s="1">
        <v>0</v>
      </c>
      <c r="G1510" s="2">
        <f t="shared" si="34"/>
        <v>510361.38426000002</v>
      </c>
      <c r="H1510" s="2">
        <f t="shared" si="35"/>
        <v>0.46000000089406967</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8883873.5099999998</v>
      </c>
      <c r="D1511" s="1">
        <v>0</v>
      </c>
      <c r="E1511" s="1">
        <v>0</v>
      </c>
      <c r="F1511" s="1">
        <v>0</v>
      </c>
      <c r="G1511" s="2">
        <f t="shared" si="34"/>
        <v>284283.95231999998</v>
      </c>
      <c r="H1511" s="2">
        <f t="shared" si="35"/>
        <v>0.49000000022351742</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8749186.0199999996</v>
      </c>
      <c r="D1515" s="1">
        <v>0</v>
      </c>
      <c r="E1515" s="1">
        <v>0</v>
      </c>
      <c r="F1515" s="1">
        <v>0</v>
      </c>
      <c r="G1515" s="2">
        <f t="shared" si="34"/>
        <v>314970.69671999995</v>
      </c>
      <c r="H1515" s="2">
        <f t="shared" si="35"/>
        <v>1.9999999552965164E-2</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134687.49</v>
      </c>
      <c r="D1516" s="1">
        <v>0</v>
      </c>
      <c r="E1516" s="1">
        <v>0</v>
      </c>
      <c r="F1516" s="1">
        <v>0</v>
      </c>
      <c r="G1516" s="2">
        <f t="shared" si="34"/>
        <v>4983.4371299999993</v>
      </c>
      <c r="H1516" s="2">
        <f t="shared" si="35"/>
        <v>0.48999999999068677</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45113932.25</v>
      </c>
      <c r="D1517" s="1">
        <v>0</v>
      </c>
      <c r="E1517" s="1">
        <v>0</v>
      </c>
      <c r="F1517" s="1">
        <v>0</v>
      </c>
      <c r="G1517" s="2">
        <f t="shared" si="34"/>
        <v>1714329.4254999999</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50880.71</v>
      </c>
      <c r="D1518" s="1">
        <v>0</v>
      </c>
      <c r="E1518" s="1">
        <v>0</v>
      </c>
      <c r="F1518" s="1">
        <v>0</v>
      </c>
      <c r="G1518" s="2">
        <f t="shared" si="34"/>
        <v>1984.3476900000001</v>
      </c>
      <c r="H1518" s="2">
        <f t="shared" si="35"/>
        <v>0.29000000000087311</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46120.56</v>
      </c>
      <c r="D1524" s="1">
        <v>0</v>
      </c>
      <c r="E1524" s="1">
        <v>0</v>
      </c>
      <c r="F1524" s="1">
        <v>0</v>
      </c>
      <c r="G1524" s="2">
        <f t="shared" si="34"/>
        <v>2075.4251999999997</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24445.019999999997</v>
      </c>
      <c r="D1530" s="1">
        <v>0</v>
      </c>
      <c r="E1530" s="1">
        <v>0</v>
      </c>
      <c r="F1530" s="1">
        <v>0</v>
      </c>
      <c r="G1530" s="2">
        <f t="shared" si="34"/>
        <v>1246.6960199999999</v>
      </c>
      <c r="H1530" s="2">
        <f t="shared" si="35"/>
        <v>1.9999999996798579E-2</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24220.35</v>
      </c>
      <c r="D1531" s="1">
        <v>0</v>
      </c>
      <c r="E1531" s="1">
        <v>0</v>
      </c>
      <c r="F1531" s="1">
        <v>0</v>
      </c>
      <c r="G1531" s="2">
        <f t="shared" si="34"/>
        <v>1259.4581999999998</v>
      </c>
      <c r="H1531" s="2">
        <f t="shared" si="35"/>
        <v>0.34999999999854481</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224.67</v>
      </c>
      <c r="D1534" s="1">
        <v>0</v>
      </c>
      <c r="E1534" s="1">
        <v>0</v>
      </c>
      <c r="F1534" s="1">
        <v>0</v>
      </c>
      <c r="G1534" s="2">
        <f t="shared" si="34"/>
        <v>12.35685</v>
      </c>
      <c r="H1534" s="2">
        <f t="shared" si="35"/>
        <v>0.33000000000001251</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21675.54</v>
      </c>
      <c r="D1550" s="1">
        <v>0</v>
      </c>
      <c r="E1550" s="1">
        <v>0</v>
      </c>
      <c r="F1550" s="1">
        <v>0</v>
      </c>
      <c r="G1550" s="2">
        <f t="shared" si="34"/>
        <v>1538.96334</v>
      </c>
      <c r="H1550" s="2">
        <f t="shared" si="35"/>
        <v>0.45999999999912689</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64.459999999999994</v>
      </c>
      <c r="D1551" s="1">
        <v>0</v>
      </c>
      <c r="E1551" s="1">
        <v>0</v>
      </c>
      <c r="F1551" s="1">
        <v>0</v>
      </c>
      <c r="G1551" s="2">
        <f t="shared" si="34"/>
        <v>4.641119999999999</v>
      </c>
      <c r="H1551" s="2">
        <f t="shared" si="35"/>
        <v>0.45999999999999375</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21611.08</v>
      </c>
      <c r="D1552" s="1">
        <v>0</v>
      </c>
      <c r="E1552" s="1">
        <v>0</v>
      </c>
      <c r="F1552" s="1">
        <v>0</v>
      </c>
      <c r="G1552" s="2">
        <f t="shared" si="34"/>
        <v>1577.6088400000001</v>
      </c>
      <c r="H1552" s="2">
        <f t="shared" si="35"/>
        <v>8.000000000174623E-2</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4760.1499999999996</v>
      </c>
      <c r="D1565" s="1">
        <v>0</v>
      </c>
      <c r="E1565" s="1">
        <v>0</v>
      </c>
      <c r="F1565" s="1">
        <v>0</v>
      </c>
      <c r="G1565" s="2">
        <f t="shared" si="34"/>
        <v>409.37289999999996</v>
      </c>
      <c r="H1565" s="2">
        <f t="shared" si="35"/>
        <v>0.1499999999996362</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4760.1499999999996</v>
      </c>
      <c r="D1566" s="1">
        <v>0</v>
      </c>
      <c r="E1566" s="1">
        <v>0</v>
      </c>
      <c r="F1566" s="1">
        <v>0</v>
      </c>
      <c r="G1566" s="2">
        <f t="shared" si="34"/>
        <v>414.13304999999991</v>
      </c>
      <c r="H1566" s="2">
        <f t="shared" si="35"/>
        <v>0.1499999999996362</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45063051.539999999</v>
      </c>
      <c r="D1576" s="1">
        <v>0</v>
      </c>
      <c r="E1576" s="1">
        <v>0</v>
      </c>
      <c r="F1576" s="1">
        <v>0</v>
      </c>
      <c r="G1576" s="2">
        <f t="shared" si="34"/>
        <v>4371115.9993799999</v>
      </c>
      <c r="H1576" s="2">
        <f t="shared" si="35"/>
        <v>0.46000000089406967</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133575.17000000001</v>
      </c>
      <c r="D1577" s="1">
        <v>0</v>
      </c>
      <c r="E1577" s="1">
        <v>0</v>
      </c>
      <c r="F1577" s="1">
        <v>0</v>
      </c>
      <c r="G1577" s="2">
        <f t="shared" si="34"/>
        <v>13090.366660000002</v>
      </c>
      <c r="H1577" s="2">
        <f t="shared" si="35"/>
        <v>0.17000000001280569</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10494517.640000001</v>
      </c>
      <c r="D1578" s="1">
        <v>0</v>
      </c>
      <c r="E1578" s="1">
        <v>0</v>
      </c>
      <c r="F1578" s="1">
        <v>0</v>
      </c>
      <c r="G1578" s="2">
        <f t="shared" si="34"/>
        <v>1038957.2463600001</v>
      </c>
      <c r="H1578" s="2">
        <f t="shared" si="35"/>
        <v>0.35999999940395355</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2168576.2400000002</v>
      </c>
      <c r="D1579" s="1">
        <v>0</v>
      </c>
      <c r="E1579" s="1">
        <v>0</v>
      </c>
      <c r="F1579" s="1">
        <v>0</v>
      </c>
      <c r="G1579" s="2">
        <f t="shared" si="34"/>
        <v>216857.62400000004</v>
      </c>
      <c r="H1579" s="2">
        <f t="shared" si="35"/>
        <v>0.24000000022351742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32266382.489999998</v>
      </c>
      <c r="D1580" s="13">
        <v>0</v>
      </c>
      <c r="E1580" s="13">
        <v>0</v>
      </c>
      <c r="F1580" s="13">
        <v>0</v>
      </c>
      <c r="G1580" s="14">
        <f t="shared" si="34"/>
        <v>3258904.6314900001</v>
      </c>
      <c r="H1580" s="14">
        <f t="shared" si="35"/>
        <v>0.48999999836087227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53125" defaultRowHeight="15" customHeight="1"/>
  <cols>
    <col min="1" max="1" width="10.7265625" customWidth="1"/>
    <col min="2" max="3" width="45.7265625" customWidth="1"/>
    <col min="4" max="17" width="8" customWidth="1"/>
  </cols>
  <sheetData>
    <row r="1" spans="1:17" ht="37.5" customHeight="1">
      <c r="A1" s="381" t="s">
        <v>3319</v>
      </c>
      <c r="B1" s="381"/>
      <c r="C1" s="381"/>
    </row>
    <row r="2" spans="1:17" ht="33" customHeight="1">
      <c r="A2" s="382" t="s">
        <v>3320</v>
      </c>
      <c r="B2" s="383"/>
      <c r="C2" s="375"/>
      <c r="D2" s="4"/>
      <c r="E2" s="4"/>
      <c r="F2" s="4"/>
      <c r="G2" s="4"/>
      <c r="H2" s="4"/>
      <c r="I2" s="4"/>
      <c r="J2" s="4"/>
      <c r="K2" s="4"/>
      <c r="L2" s="4"/>
      <c r="M2" s="4"/>
      <c r="N2" s="4"/>
      <c r="O2" s="4"/>
      <c r="P2" s="4"/>
      <c r="Q2" s="4"/>
    </row>
    <row r="3" spans="1:17" ht="18.75" customHeight="1">
      <c r="A3" s="304" t="s">
        <v>3321</v>
      </c>
      <c r="B3" s="384" t="s">
        <v>3322</v>
      </c>
      <c r="C3" s="375"/>
      <c r="D3" s="4"/>
      <c r="E3" s="4"/>
      <c r="F3" s="4"/>
      <c r="G3" s="4"/>
      <c r="H3" s="4"/>
      <c r="I3" s="4"/>
      <c r="J3" s="4"/>
      <c r="K3" s="4"/>
      <c r="L3" s="4"/>
      <c r="M3" s="4"/>
      <c r="N3" s="4"/>
      <c r="O3" s="4"/>
      <c r="P3" s="4"/>
      <c r="Q3" s="4"/>
    </row>
    <row r="4" spans="1:17" ht="37.5" hidden="1" customHeight="1">
      <c r="A4" s="305" t="s">
        <v>3323</v>
      </c>
      <c r="B4" s="374" t="s">
        <v>3324</v>
      </c>
      <c r="C4" s="375"/>
      <c r="D4" s="4"/>
      <c r="E4" s="4"/>
      <c r="F4" s="4"/>
      <c r="G4" s="4"/>
      <c r="H4" s="4"/>
      <c r="I4" s="4"/>
      <c r="J4" s="4"/>
      <c r="K4" s="4"/>
      <c r="L4" s="4"/>
      <c r="M4" s="4"/>
      <c r="N4" s="4"/>
      <c r="O4" s="4"/>
      <c r="P4" s="4"/>
      <c r="Q4" s="4"/>
    </row>
    <row r="5" spans="1:17" ht="48" hidden="1" customHeight="1">
      <c r="A5" s="305" t="s">
        <v>3323</v>
      </c>
      <c r="B5" s="374" t="s">
        <v>3325</v>
      </c>
      <c r="C5" s="375"/>
      <c r="D5" s="4"/>
      <c r="E5" s="4"/>
      <c r="F5" s="4"/>
      <c r="G5" s="4"/>
      <c r="H5" s="4"/>
      <c r="I5" s="4"/>
      <c r="J5" s="4"/>
      <c r="K5" s="4"/>
      <c r="L5" s="4"/>
      <c r="M5" s="4"/>
      <c r="N5" s="4"/>
      <c r="O5" s="4"/>
      <c r="P5" s="4"/>
      <c r="Q5" s="4"/>
    </row>
    <row r="6" spans="1:17" ht="59.25" hidden="1" customHeight="1">
      <c r="A6" s="305" t="s">
        <v>3323</v>
      </c>
      <c r="B6" s="374" t="s">
        <v>3326</v>
      </c>
      <c r="C6" s="375"/>
      <c r="D6" s="4"/>
      <c r="E6" s="4"/>
      <c r="F6" s="4"/>
      <c r="G6" s="4"/>
      <c r="H6" s="4"/>
      <c r="I6" s="4"/>
      <c r="J6" s="4"/>
      <c r="K6" s="4"/>
      <c r="L6" s="4"/>
      <c r="M6" s="4"/>
      <c r="N6" s="4"/>
      <c r="O6" s="4"/>
      <c r="P6" s="4"/>
      <c r="Q6" s="4"/>
    </row>
    <row r="7" spans="1:17" ht="48" hidden="1" customHeight="1">
      <c r="A7" s="305" t="s">
        <v>3327</v>
      </c>
      <c r="B7" s="374" t="s">
        <v>3328</v>
      </c>
      <c r="C7" s="375"/>
      <c r="D7" s="4"/>
      <c r="E7" s="4"/>
      <c r="F7" s="4"/>
      <c r="G7" s="4"/>
      <c r="H7" s="4"/>
      <c r="I7" s="4"/>
      <c r="J7" s="4"/>
      <c r="K7" s="4"/>
      <c r="L7" s="4"/>
      <c r="M7" s="4"/>
      <c r="N7" s="4"/>
      <c r="O7" s="4"/>
      <c r="P7" s="4"/>
      <c r="Q7" s="4"/>
    </row>
    <row r="8" spans="1:17" ht="41.25" hidden="1" customHeight="1">
      <c r="A8" s="305" t="s">
        <v>3329</v>
      </c>
      <c r="B8" s="374" t="s">
        <v>3330</v>
      </c>
      <c r="C8" s="375"/>
      <c r="D8" s="4"/>
      <c r="E8" s="4"/>
      <c r="F8" s="4"/>
      <c r="G8" s="4"/>
      <c r="H8" s="4"/>
      <c r="I8" s="4"/>
      <c r="J8" s="4"/>
      <c r="K8" s="4"/>
      <c r="L8" s="4"/>
      <c r="M8" s="4"/>
      <c r="N8" s="4"/>
      <c r="O8" s="4"/>
      <c r="P8" s="4"/>
      <c r="Q8" s="4"/>
    </row>
    <row r="9" spans="1:17" ht="59.25" hidden="1" customHeight="1">
      <c r="A9" s="305" t="s">
        <v>3331</v>
      </c>
      <c r="B9" s="374" t="s">
        <v>3332</v>
      </c>
      <c r="C9" s="375"/>
      <c r="D9" s="4"/>
      <c r="E9" s="4"/>
      <c r="F9" s="4"/>
      <c r="G9" s="4"/>
      <c r="H9" s="4"/>
      <c r="I9" s="4"/>
      <c r="J9" s="4"/>
      <c r="K9" s="4"/>
      <c r="L9" s="4"/>
      <c r="M9" s="4"/>
      <c r="N9" s="4"/>
      <c r="O9" s="4"/>
      <c r="P9" s="4"/>
      <c r="Q9" s="4"/>
    </row>
    <row r="10" spans="1:17" ht="61.5" hidden="1" customHeight="1">
      <c r="A10" s="305" t="s">
        <v>3331</v>
      </c>
      <c r="B10" s="374" t="s">
        <v>3333</v>
      </c>
      <c r="C10" s="375"/>
      <c r="D10" s="4"/>
      <c r="E10" s="4"/>
      <c r="F10" s="4"/>
      <c r="G10" s="4"/>
      <c r="H10" s="4"/>
      <c r="I10" s="4"/>
      <c r="J10" s="4"/>
      <c r="K10" s="4"/>
      <c r="L10" s="4"/>
      <c r="M10" s="4"/>
      <c r="N10" s="4"/>
      <c r="O10" s="4"/>
      <c r="P10" s="4"/>
      <c r="Q10" s="4"/>
    </row>
    <row r="11" spans="1:17" ht="43.5" hidden="1" customHeight="1">
      <c r="A11" s="305" t="s">
        <v>3331</v>
      </c>
      <c r="B11" s="374" t="s">
        <v>3334</v>
      </c>
      <c r="C11" s="375"/>
      <c r="D11" s="4"/>
      <c r="E11" s="4"/>
      <c r="F11" s="4"/>
      <c r="G11" s="4"/>
      <c r="H11" s="4"/>
      <c r="I11" s="4"/>
      <c r="J11" s="4"/>
      <c r="K11" s="4"/>
      <c r="L11" s="4"/>
      <c r="M11" s="4"/>
      <c r="N11" s="4"/>
      <c r="O11" s="4"/>
      <c r="P11" s="4"/>
      <c r="Q11" s="4"/>
    </row>
    <row r="12" spans="1:17" ht="27.75" hidden="1" customHeight="1">
      <c r="A12" s="305" t="s">
        <v>3335</v>
      </c>
      <c r="B12" s="374" t="s">
        <v>3336</v>
      </c>
      <c r="C12" s="375"/>
      <c r="D12" s="4"/>
      <c r="E12" s="4"/>
      <c r="F12" s="4"/>
      <c r="G12" s="4"/>
      <c r="H12" s="4"/>
      <c r="I12" s="4"/>
      <c r="J12" s="4"/>
      <c r="K12" s="4"/>
      <c r="L12" s="4"/>
      <c r="M12" s="4"/>
      <c r="N12" s="4"/>
      <c r="O12" s="4"/>
      <c r="P12" s="4"/>
      <c r="Q12" s="4"/>
    </row>
    <row r="13" spans="1:17" ht="27.75" hidden="1" customHeight="1">
      <c r="A13" s="305" t="s">
        <v>3337</v>
      </c>
      <c r="B13" s="374" t="s">
        <v>3338</v>
      </c>
      <c r="C13" s="375"/>
      <c r="D13" s="4"/>
      <c r="E13" s="4"/>
      <c r="F13" s="4"/>
      <c r="G13" s="4"/>
      <c r="H13" s="4"/>
      <c r="I13" s="4"/>
      <c r="J13" s="4"/>
      <c r="K13" s="4"/>
      <c r="L13" s="4"/>
      <c r="M13" s="4"/>
      <c r="N13" s="4"/>
      <c r="O13" s="4"/>
      <c r="P13" s="4"/>
      <c r="Q13" s="4"/>
    </row>
    <row r="14" spans="1:17" ht="45.75" hidden="1" customHeight="1">
      <c r="A14" s="305" t="s">
        <v>3339</v>
      </c>
      <c r="B14" s="374" t="s">
        <v>3340</v>
      </c>
      <c r="C14" s="375"/>
      <c r="D14" s="4"/>
      <c r="E14" s="4"/>
      <c r="F14" s="4"/>
      <c r="G14" s="4"/>
      <c r="H14" s="4"/>
      <c r="I14" s="4"/>
      <c r="J14" s="4"/>
      <c r="K14" s="4"/>
      <c r="L14" s="4"/>
      <c r="M14" s="4"/>
      <c r="N14" s="4"/>
      <c r="O14" s="4"/>
      <c r="P14" s="4"/>
      <c r="Q14" s="4"/>
    </row>
    <row r="15" spans="1:17" ht="45.75" hidden="1" customHeight="1">
      <c r="A15" s="305" t="s">
        <v>3341</v>
      </c>
      <c r="B15" s="374" t="s">
        <v>3342</v>
      </c>
      <c r="C15" s="375"/>
      <c r="D15" s="4"/>
      <c r="E15" s="4"/>
      <c r="F15" s="4"/>
      <c r="G15" s="4"/>
      <c r="H15" s="4"/>
      <c r="I15" s="4"/>
      <c r="J15" s="4"/>
      <c r="K15" s="4"/>
      <c r="L15" s="4"/>
      <c r="M15" s="4"/>
      <c r="N15" s="4"/>
      <c r="O15" s="4"/>
      <c r="P15" s="4"/>
      <c r="Q15" s="4"/>
    </row>
    <row r="16" spans="1:17" ht="51" hidden="1" customHeight="1">
      <c r="A16" s="305" t="s">
        <v>3343</v>
      </c>
      <c r="B16" s="374" t="s">
        <v>3344</v>
      </c>
      <c r="C16" s="375"/>
      <c r="D16" s="4"/>
      <c r="E16" s="4"/>
      <c r="F16" s="4"/>
      <c r="G16" s="4"/>
      <c r="H16" s="4"/>
      <c r="I16" s="4"/>
      <c r="J16" s="4"/>
      <c r="K16" s="4"/>
      <c r="L16" s="4"/>
      <c r="M16" s="4"/>
      <c r="N16" s="4"/>
      <c r="O16" s="4"/>
      <c r="P16" s="4"/>
      <c r="Q16" s="4"/>
    </row>
    <row r="17" spans="1:17" ht="27.75" hidden="1" customHeight="1">
      <c r="A17" s="305" t="s">
        <v>3345</v>
      </c>
      <c r="B17" s="374" t="s">
        <v>3346</v>
      </c>
      <c r="C17" s="375"/>
      <c r="D17" s="4"/>
      <c r="E17" s="4"/>
      <c r="F17" s="4"/>
      <c r="G17" s="4"/>
      <c r="H17" s="4"/>
      <c r="I17" s="4"/>
      <c r="J17" s="4"/>
      <c r="K17" s="4"/>
      <c r="L17" s="4"/>
      <c r="M17" s="4"/>
      <c r="N17" s="4"/>
      <c r="O17" s="4"/>
      <c r="P17" s="4"/>
      <c r="Q17" s="4"/>
    </row>
    <row r="18" spans="1:17" ht="27.75" hidden="1" customHeight="1">
      <c r="A18" s="305" t="s">
        <v>3347</v>
      </c>
      <c r="B18" s="374" t="s">
        <v>3348</v>
      </c>
      <c r="C18" s="375"/>
      <c r="D18" s="4"/>
      <c r="E18" s="4"/>
      <c r="F18" s="4"/>
      <c r="G18" s="4"/>
      <c r="H18" s="4"/>
      <c r="I18" s="4"/>
      <c r="J18" s="4"/>
      <c r="K18" s="4"/>
      <c r="L18" s="4"/>
      <c r="M18" s="4"/>
      <c r="N18" s="4"/>
      <c r="O18" s="4"/>
      <c r="P18" s="4"/>
      <c r="Q18" s="4"/>
    </row>
    <row r="19" spans="1:17" ht="45" hidden="1" customHeight="1">
      <c r="A19" s="305" t="s">
        <v>3347</v>
      </c>
      <c r="B19" s="374" t="s">
        <v>3349</v>
      </c>
      <c r="C19" s="375"/>
      <c r="D19" s="4"/>
      <c r="E19" s="4"/>
      <c r="F19" s="4"/>
      <c r="G19" s="4"/>
      <c r="H19" s="4"/>
      <c r="I19" s="4"/>
      <c r="J19" s="4"/>
      <c r="K19" s="4"/>
      <c r="L19" s="4"/>
      <c r="M19" s="4"/>
      <c r="N19" s="4"/>
      <c r="O19" s="4"/>
      <c r="P19" s="4"/>
      <c r="Q19" s="4"/>
    </row>
    <row r="20" spans="1:17" ht="45" hidden="1" customHeight="1">
      <c r="A20" s="305" t="s">
        <v>3350</v>
      </c>
      <c r="B20" s="374" t="s">
        <v>3351</v>
      </c>
      <c r="C20" s="375"/>
      <c r="D20" s="4"/>
      <c r="E20" s="4"/>
      <c r="F20" s="4"/>
      <c r="G20" s="4"/>
      <c r="H20" s="4"/>
      <c r="I20" s="4"/>
      <c r="J20" s="4"/>
      <c r="K20" s="4"/>
      <c r="L20" s="4"/>
      <c r="M20" s="4"/>
      <c r="N20" s="4"/>
      <c r="O20" s="4"/>
      <c r="P20" s="4"/>
      <c r="Q20" s="4"/>
    </row>
    <row r="21" spans="1:17" ht="30" hidden="1" customHeight="1">
      <c r="A21" s="305" t="s">
        <v>3352</v>
      </c>
      <c r="B21" s="374" t="s">
        <v>3353</v>
      </c>
      <c r="C21" s="375"/>
      <c r="D21" s="4"/>
      <c r="E21" s="4"/>
      <c r="F21" s="4"/>
      <c r="G21" s="4"/>
      <c r="H21" s="4"/>
      <c r="I21" s="4"/>
      <c r="J21" s="4"/>
      <c r="K21" s="4"/>
      <c r="L21" s="4"/>
      <c r="M21" s="4"/>
      <c r="N21" s="4"/>
      <c r="O21" s="4"/>
      <c r="P21" s="4"/>
      <c r="Q21" s="4"/>
    </row>
    <row r="22" spans="1:17" ht="30" hidden="1" customHeight="1">
      <c r="A22" s="305" t="s">
        <v>3354</v>
      </c>
      <c r="B22" s="374" t="s">
        <v>3355</v>
      </c>
      <c r="C22" s="375"/>
      <c r="D22" s="4"/>
      <c r="E22" s="4"/>
      <c r="F22" s="4"/>
      <c r="G22" s="4"/>
      <c r="H22" s="4"/>
      <c r="I22" s="4"/>
      <c r="J22" s="4"/>
      <c r="K22" s="4"/>
      <c r="L22" s="4"/>
      <c r="M22" s="4"/>
      <c r="N22" s="4"/>
      <c r="O22" s="4"/>
      <c r="P22" s="4"/>
      <c r="Q22" s="4"/>
    </row>
    <row r="23" spans="1:17" ht="30" hidden="1" customHeight="1">
      <c r="A23" s="305" t="s">
        <v>3356</v>
      </c>
      <c r="B23" s="374" t="s">
        <v>3357</v>
      </c>
      <c r="C23" s="375"/>
      <c r="D23" s="4"/>
      <c r="E23" s="4"/>
      <c r="F23" s="4"/>
      <c r="G23" s="4"/>
      <c r="H23" s="4"/>
      <c r="I23" s="4"/>
      <c r="J23" s="4"/>
      <c r="K23" s="4"/>
      <c r="L23" s="4"/>
      <c r="M23" s="4"/>
      <c r="N23" s="4"/>
      <c r="O23" s="4"/>
      <c r="P23" s="4"/>
      <c r="Q23" s="4"/>
    </row>
    <row r="24" spans="1:17" ht="30" hidden="1" customHeight="1">
      <c r="A24" s="305" t="s">
        <v>3358</v>
      </c>
      <c r="B24" s="374" t="s">
        <v>3359</v>
      </c>
      <c r="C24" s="375"/>
      <c r="D24" s="4"/>
      <c r="E24" s="4"/>
      <c r="F24" s="4"/>
      <c r="G24" s="4"/>
      <c r="H24" s="4"/>
      <c r="I24" s="4"/>
      <c r="J24" s="4"/>
      <c r="K24" s="4"/>
      <c r="L24" s="4"/>
      <c r="M24" s="4"/>
      <c r="N24" s="4"/>
      <c r="O24" s="4"/>
      <c r="P24" s="4"/>
      <c r="Q24" s="4"/>
    </row>
    <row r="25" spans="1:17" ht="30" hidden="1" customHeight="1">
      <c r="A25" s="305" t="s">
        <v>3360</v>
      </c>
      <c r="B25" s="374" t="s">
        <v>3361</v>
      </c>
      <c r="C25" s="375"/>
      <c r="D25" s="4"/>
      <c r="E25" s="4"/>
      <c r="F25" s="4"/>
      <c r="G25" s="4"/>
      <c r="H25" s="4"/>
      <c r="I25" s="4"/>
      <c r="J25" s="4"/>
      <c r="K25" s="4"/>
      <c r="L25" s="4"/>
      <c r="M25" s="4"/>
      <c r="N25" s="4"/>
      <c r="O25" s="4"/>
      <c r="P25" s="4"/>
      <c r="Q25" s="4"/>
    </row>
    <row r="26" spans="1:17" ht="30" hidden="1" customHeight="1">
      <c r="A26" s="305" t="s">
        <v>3362</v>
      </c>
      <c r="B26" s="374" t="s">
        <v>3363</v>
      </c>
      <c r="C26" s="375"/>
      <c r="D26" s="4"/>
      <c r="E26" s="4"/>
      <c r="F26" s="4"/>
      <c r="G26" s="4"/>
      <c r="H26" s="4"/>
      <c r="I26" s="4"/>
      <c r="J26" s="4"/>
      <c r="K26" s="4"/>
      <c r="L26" s="4"/>
      <c r="M26" s="4"/>
      <c r="N26" s="4"/>
      <c r="O26" s="4"/>
      <c r="P26" s="4"/>
      <c r="Q26" s="4"/>
    </row>
    <row r="27" spans="1:17" ht="70.5" hidden="1" customHeight="1">
      <c r="A27" s="305" t="s">
        <v>3364</v>
      </c>
      <c r="B27" s="374" t="s">
        <v>3365</v>
      </c>
      <c r="C27" s="375"/>
      <c r="D27" s="4"/>
      <c r="E27" s="4"/>
      <c r="F27" s="4"/>
      <c r="G27" s="4"/>
      <c r="H27" s="4"/>
      <c r="I27" s="4"/>
      <c r="J27" s="4"/>
      <c r="K27" s="4"/>
      <c r="L27" s="4"/>
      <c r="M27" s="4"/>
      <c r="N27" s="4"/>
      <c r="O27" s="4"/>
      <c r="P27" s="4"/>
      <c r="Q27" s="4"/>
    </row>
    <row r="28" spans="1:17" ht="48" hidden="1" customHeight="1">
      <c r="A28" s="305" t="s">
        <v>3366</v>
      </c>
      <c r="B28" s="374" t="s">
        <v>3367</v>
      </c>
      <c r="C28" s="375"/>
      <c r="D28" s="4"/>
      <c r="E28" s="4"/>
      <c r="F28" s="4"/>
      <c r="G28" s="4"/>
      <c r="H28" s="4"/>
      <c r="I28" s="4"/>
      <c r="J28" s="4"/>
      <c r="K28" s="4"/>
      <c r="L28" s="4"/>
      <c r="M28" s="4"/>
      <c r="N28" s="4"/>
      <c r="O28" s="4"/>
      <c r="P28" s="4"/>
      <c r="Q28" s="4"/>
    </row>
    <row r="29" spans="1:17" ht="100.5" hidden="1" customHeight="1">
      <c r="A29" s="305" t="s">
        <v>3368</v>
      </c>
      <c r="B29" s="374" t="s">
        <v>3369</v>
      </c>
      <c r="C29" s="375"/>
      <c r="D29" s="4"/>
      <c r="E29" s="4"/>
      <c r="F29" s="4"/>
      <c r="G29" s="4"/>
      <c r="H29" s="4"/>
      <c r="I29" s="4"/>
      <c r="J29" s="4"/>
      <c r="K29" s="4"/>
      <c r="L29" s="4"/>
      <c r="M29" s="4"/>
      <c r="N29" s="4"/>
      <c r="O29" s="4"/>
      <c r="P29" s="4"/>
      <c r="Q29" s="4"/>
    </row>
    <row r="30" spans="1:17" ht="45" hidden="1" customHeight="1">
      <c r="A30" s="305" t="s">
        <v>3370</v>
      </c>
      <c r="B30" s="374" t="s">
        <v>3371</v>
      </c>
      <c r="C30" s="375"/>
      <c r="D30" s="4"/>
      <c r="E30" s="4"/>
      <c r="F30" s="4"/>
      <c r="G30" s="4"/>
      <c r="H30" s="4"/>
      <c r="I30" s="4"/>
      <c r="J30" s="4"/>
      <c r="K30" s="4"/>
      <c r="L30" s="4"/>
      <c r="M30" s="4"/>
      <c r="N30" s="4"/>
      <c r="O30" s="4"/>
      <c r="P30" s="4"/>
      <c r="Q30" s="4"/>
    </row>
    <row r="31" spans="1:17" ht="45" hidden="1" customHeight="1">
      <c r="A31" s="305" t="s">
        <v>3372</v>
      </c>
      <c r="B31" s="374" t="s">
        <v>3373</v>
      </c>
      <c r="C31" s="375"/>
      <c r="D31" s="4"/>
      <c r="E31" s="4"/>
      <c r="F31" s="4"/>
      <c r="G31" s="4"/>
      <c r="H31" s="4"/>
      <c r="I31" s="4"/>
      <c r="J31" s="4"/>
      <c r="K31" s="4"/>
      <c r="L31" s="4"/>
      <c r="M31" s="4"/>
      <c r="N31" s="4"/>
      <c r="O31" s="4"/>
      <c r="P31" s="4"/>
      <c r="Q31" s="4"/>
    </row>
    <row r="32" spans="1:17" ht="45" hidden="1" customHeight="1">
      <c r="A32" s="305" t="s">
        <v>3374</v>
      </c>
      <c r="B32" s="374" t="s">
        <v>3375</v>
      </c>
      <c r="C32" s="375"/>
      <c r="D32" s="4"/>
      <c r="E32" s="4"/>
      <c r="F32" s="4"/>
      <c r="G32" s="4"/>
      <c r="H32" s="4"/>
      <c r="I32" s="4"/>
      <c r="J32" s="4"/>
      <c r="K32" s="4"/>
      <c r="L32" s="4"/>
      <c r="M32" s="4"/>
      <c r="N32" s="4"/>
      <c r="O32" s="4"/>
      <c r="P32" s="4"/>
      <c r="Q32" s="4"/>
    </row>
    <row r="33" spans="1:17" ht="72" hidden="1" customHeight="1">
      <c r="A33" s="305" t="s">
        <v>3376</v>
      </c>
      <c r="B33" s="374" t="s">
        <v>3377</v>
      </c>
      <c r="C33" s="375"/>
      <c r="D33" s="4"/>
      <c r="E33" s="4"/>
      <c r="F33" s="4"/>
      <c r="G33" s="4"/>
      <c r="H33" s="4"/>
      <c r="I33" s="4"/>
      <c r="J33" s="4"/>
      <c r="K33" s="4"/>
      <c r="L33" s="4"/>
      <c r="M33" s="4"/>
      <c r="N33" s="4"/>
      <c r="O33" s="4"/>
      <c r="P33" s="4"/>
      <c r="Q33" s="4"/>
    </row>
    <row r="34" spans="1:17" ht="79.5" hidden="1" customHeight="1">
      <c r="A34" s="305" t="s">
        <v>3378</v>
      </c>
      <c r="B34" s="374" t="s">
        <v>3379</v>
      </c>
      <c r="C34" s="375"/>
      <c r="D34" s="4"/>
      <c r="E34" s="4"/>
      <c r="F34" s="4"/>
      <c r="G34" s="4"/>
      <c r="H34" s="4"/>
      <c r="I34" s="4"/>
      <c r="J34" s="4"/>
      <c r="K34" s="4"/>
      <c r="L34" s="4"/>
      <c r="M34" s="4"/>
      <c r="N34" s="4"/>
      <c r="O34" s="4"/>
      <c r="P34" s="4"/>
      <c r="Q34" s="4"/>
    </row>
    <row r="35" spans="1:17" ht="70.5" hidden="1" customHeight="1">
      <c r="A35" s="305" t="s">
        <v>3380</v>
      </c>
      <c r="B35" s="374" t="s">
        <v>3381</v>
      </c>
      <c r="C35" s="375"/>
      <c r="D35" s="4"/>
      <c r="E35" s="4"/>
      <c r="F35" s="4"/>
      <c r="G35" s="4"/>
      <c r="H35" s="4"/>
      <c r="I35" s="4"/>
      <c r="J35" s="4"/>
      <c r="K35" s="4"/>
      <c r="L35" s="4"/>
      <c r="M35" s="4"/>
      <c r="N35" s="4"/>
      <c r="O35" s="4"/>
      <c r="P35" s="4"/>
      <c r="Q35" s="4"/>
    </row>
    <row r="36" spans="1:17" ht="45.75" hidden="1" customHeight="1">
      <c r="A36" s="305" t="s">
        <v>3382</v>
      </c>
      <c r="B36" s="374" t="s">
        <v>3383</v>
      </c>
      <c r="C36" s="375"/>
      <c r="D36" s="4"/>
      <c r="E36" s="4"/>
      <c r="F36" s="4"/>
      <c r="G36" s="4"/>
      <c r="H36" s="4"/>
      <c r="I36" s="4"/>
      <c r="J36" s="4"/>
      <c r="K36" s="4"/>
      <c r="L36" s="4"/>
      <c r="M36" s="4"/>
      <c r="N36" s="4"/>
      <c r="O36" s="4"/>
      <c r="P36" s="4"/>
      <c r="Q36" s="4"/>
    </row>
    <row r="37" spans="1:17" ht="54.75" hidden="1" customHeight="1">
      <c r="A37" s="305" t="s">
        <v>3384</v>
      </c>
      <c r="B37" s="374" t="s">
        <v>3385</v>
      </c>
      <c r="C37" s="375"/>
      <c r="D37" s="4"/>
      <c r="E37" s="4"/>
      <c r="F37" s="4"/>
      <c r="G37" s="4"/>
      <c r="H37" s="4"/>
      <c r="I37" s="4"/>
      <c r="J37" s="4"/>
      <c r="K37" s="4"/>
      <c r="L37" s="4"/>
      <c r="M37" s="4"/>
      <c r="N37" s="4"/>
      <c r="O37" s="4"/>
      <c r="P37" s="4"/>
      <c r="Q37" s="4"/>
    </row>
    <row r="38" spans="1:17" ht="37.5" hidden="1" customHeight="1">
      <c r="A38" s="305" t="s">
        <v>3386</v>
      </c>
      <c r="B38" s="374" t="s">
        <v>3387</v>
      </c>
      <c r="C38" s="375"/>
      <c r="D38" s="4"/>
      <c r="E38" s="4"/>
      <c r="F38" s="4"/>
      <c r="G38" s="4"/>
      <c r="H38" s="4"/>
      <c r="I38" s="4"/>
      <c r="J38" s="4"/>
      <c r="K38" s="4"/>
      <c r="L38" s="4"/>
      <c r="M38" s="4"/>
      <c r="N38" s="4"/>
      <c r="O38" s="4"/>
      <c r="P38" s="4"/>
      <c r="Q38" s="4"/>
    </row>
    <row r="39" spans="1:17" ht="61.5" hidden="1" customHeight="1">
      <c r="A39" s="305" t="s">
        <v>3388</v>
      </c>
      <c r="B39" s="374" t="s">
        <v>3389</v>
      </c>
      <c r="C39" s="375"/>
      <c r="D39" s="4"/>
      <c r="E39" s="4"/>
      <c r="F39" s="4"/>
      <c r="G39" s="4"/>
      <c r="H39" s="4"/>
      <c r="I39" s="4"/>
      <c r="J39" s="4"/>
      <c r="K39" s="4"/>
      <c r="L39" s="4"/>
      <c r="M39" s="4"/>
      <c r="N39" s="4"/>
      <c r="O39" s="4"/>
      <c r="P39" s="4"/>
      <c r="Q39" s="4"/>
    </row>
    <row r="40" spans="1:17" ht="53.25" hidden="1" customHeight="1">
      <c r="A40" s="305" t="s">
        <v>3390</v>
      </c>
      <c r="B40" s="374" t="s">
        <v>3391</v>
      </c>
      <c r="C40" s="375"/>
      <c r="D40" s="4"/>
      <c r="E40" s="4"/>
      <c r="F40" s="4"/>
      <c r="G40" s="4"/>
      <c r="H40" s="4"/>
      <c r="I40" s="4"/>
      <c r="J40" s="4"/>
      <c r="K40" s="4"/>
      <c r="L40" s="4"/>
      <c r="M40" s="4"/>
      <c r="N40" s="4"/>
      <c r="O40" s="4"/>
      <c r="P40" s="4"/>
      <c r="Q40" s="4"/>
    </row>
    <row r="41" spans="1:17" ht="73.5" hidden="1" customHeight="1">
      <c r="A41" s="305" t="s">
        <v>3392</v>
      </c>
      <c r="B41" s="374" t="s">
        <v>3393</v>
      </c>
      <c r="C41" s="375"/>
      <c r="D41" s="4"/>
      <c r="E41" s="4"/>
      <c r="F41" s="4"/>
      <c r="G41" s="4"/>
      <c r="H41" s="4"/>
      <c r="I41" s="4"/>
      <c r="J41" s="4"/>
      <c r="K41" s="4"/>
      <c r="L41" s="4"/>
      <c r="M41" s="4"/>
      <c r="N41" s="4"/>
      <c r="O41" s="4"/>
      <c r="P41" s="4"/>
      <c r="Q41" s="4"/>
    </row>
    <row r="42" spans="1:17" ht="57.75" hidden="1" customHeight="1">
      <c r="A42" s="305" t="s">
        <v>3394</v>
      </c>
      <c r="B42" s="374" t="s">
        <v>3395</v>
      </c>
      <c r="C42" s="375"/>
      <c r="D42" s="4"/>
      <c r="E42" s="4"/>
      <c r="F42" s="4"/>
      <c r="G42" s="4"/>
      <c r="H42" s="4"/>
      <c r="I42" s="4"/>
      <c r="J42" s="4"/>
      <c r="K42" s="4"/>
      <c r="L42" s="4"/>
      <c r="M42" s="4"/>
      <c r="N42" s="4"/>
      <c r="O42" s="4"/>
      <c r="P42" s="4"/>
      <c r="Q42" s="4"/>
    </row>
    <row r="43" spans="1:17" ht="84" hidden="1" customHeight="1">
      <c r="A43" s="305" t="s">
        <v>3396</v>
      </c>
      <c r="B43" s="374" t="s">
        <v>3397</v>
      </c>
      <c r="C43" s="375"/>
      <c r="D43" s="4"/>
      <c r="E43" s="4"/>
      <c r="F43" s="4"/>
      <c r="G43" s="4"/>
      <c r="H43" s="4"/>
      <c r="I43" s="4"/>
      <c r="J43" s="4"/>
      <c r="K43" s="4"/>
      <c r="L43" s="4"/>
      <c r="M43" s="4"/>
      <c r="N43" s="4"/>
      <c r="O43" s="4"/>
      <c r="P43" s="4"/>
      <c r="Q43" s="4"/>
    </row>
    <row r="44" spans="1:17" ht="48" hidden="1" customHeight="1">
      <c r="A44" s="305" t="s">
        <v>3398</v>
      </c>
      <c r="B44" s="374" t="s">
        <v>3399</v>
      </c>
      <c r="C44" s="375"/>
      <c r="D44" s="4"/>
      <c r="E44" s="4"/>
      <c r="F44" s="4"/>
      <c r="G44" s="4"/>
      <c r="H44" s="4"/>
      <c r="I44" s="4"/>
      <c r="J44" s="4"/>
      <c r="K44" s="4"/>
      <c r="L44" s="4"/>
      <c r="M44" s="4"/>
      <c r="N44" s="4"/>
      <c r="O44" s="4"/>
      <c r="P44" s="4"/>
      <c r="Q44" s="4"/>
    </row>
    <row r="45" spans="1:17" ht="57" hidden="1" customHeight="1">
      <c r="A45" s="305" t="s">
        <v>3400</v>
      </c>
      <c r="B45" s="374" t="s">
        <v>3401</v>
      </c>
      <c r="C45" s="375"/>
      <c r="D45" s="4"/>
      <c r="E45" s="4"/>
      <c r="F45" s="4"/>
      <c r="G45" s="4"/>
      <c r="H45" s="4"/>
      <c r="I45" s="4"/>
      <c r="J45" s="4"/>
      <c r="K45" s="4"/>
      <c r="L45" s="4"/>
      <c r="M45" s="4"/>
      <c r="N45" s="4"/>
      <c r="O45" s="4"/>
      <c r="P45" s="4"/>
      <c r="Q45" s="4"/>
    </row>
    <row r="46" spans="1:17" ht="73.5" hidden="1" customHeight="1">
      <c r="A46" s="305" t="s">
        <v>3402</v>
      </c>
      <c r="B46" s="379" t="s">
        <v>3403</v>
      </c>
      <c r="C46" s="375"/>
      <c r="D46" s="41"/>
      <c r="E46" s="4"/>
      <c r="F46" s="4"/>
      <c r="G46" s="4"/>
      <c r="H46" s="4"/>
      <c r="I46" s="4"/>
      <c r="J46" s="4"/>
      <c r="K46" s="4"/>
      <c r="L46" s="4"/>
      <c r="M46" s="4"/>
      <c r="N46" s="4"/>
      <c r="O46" s="4"/>
      <c r="P46" s="4"/>
      <c r="Q46" s="4"/>
    </row>
    <row r="47" spans="1:17" ht="66" hidden="1" customHeight="1">
      <c r="A47" s="46" t="s">
        <v>3404</v>
      </c>
      <c r="B47" s="380" t="s">
        <v>3405</v>
      </c>
      <c r="C47" s="380"/>
      <c r="D47" s="4"/>
      <c r="E47" s="4"/>
      <c r="F47" s="4"/>
      <c r="G47" s="4"/>
      <c r="H47" s="4"/>
      <c r="I47" s="4"/>
      <c r="J47" s="4"/>
      <c r="K47" s="4"/>
      <c r="L47" s="4"/>
      <c r="M47" s="4"/>
      <c r="N47" s="4"/>
      <c r="O47" s="4"/>
      <c r="P47" s="4"/>
      <c r="Q47" s="4"/>
    </row>
    <row r="48" spans="1:17" ht="123.75" customHeight="1">
      <c r="A48" s="267" t="s">
        <v>3406</v>
      </c>
      <c r="B48" s="378" t="s">
        <v>3407</v>
      </c>
      <c r="C48" s="377"/>
      <c r="D48" s="4"/>
      <c r="E48" s="4"/>
      <c r="F48" s="4"/>
      <c r="G48" s="4"/>
      <c r="H48" s="4"/>
      <c r="I48" s="4"/>
      <c r="J48" s="4"/>
      <c r="K48" s="4"/>
      <c r="L48" s="4"/>
      <c r="M48" s="4"/>
      <c r="N48" s="4"/>
      <c r="O48" s="4"/>
      <c r="P48" s="4"/>
      <c r="Q48" s="4"/>
    </row>
    <row r="49" spans="1:17" ht="34.5" customHeight="1">
      <c r="A49" s="267" t="s">
        <v>3408</v>
      </c>
      <c r="B49" s="376" t="s">
        <v>3409</v>
      </c>
      <c r="C49" s="377"/>
      <c r="D49" s="4"/>
      <c r="E49" s="4"/>
      <c r="F49" s="4"/>
      <c r="G49" s="4"/>
      <c r="H49" s="4"/>
      <c r="I49" s="4"/>
      <c r="J49" s="4"/>
      <c r="K49" s="4"/>
      <c r="L49" s="4"/>
      <c r="M49" s="4"/>
      <c r="N49" s="4"/>
      <c r="O49" s="4"/>
      <c r="P49" s="4"/>
      <c r="Q49" s="4"/>
    </row>
    <row r="50" spans="1:17" ht="34.5" customHeight="1">
      <c r="A50" s="267" t="s">
        <v>3410</v>
      </c>
      <c r="B50" s="376" t="s">
        <v>3411</v>
      </c>
      <c r="C50" s="377"/>
      <c r="D50" s="4"/>
      <c r="E50" s="4"/>
      <c r="F50" s="4"/>
      <c r="G50" s="4"/>
      <c r="H50" s="4"/>
      <c r="I50" s="4"/>
      <c r="J50" s="4"/>
      <c r="K50" s="4"/>
      <c r="L50" s="4"/>
      <c r="M50" s="4"/>
      <c r="N50" s="4"/>
      <c r="O50" s="4"/>
      <c r="P50" s="4"/>
      <c r="Q50" s="4"/>
    </row>
    <row r="51" spans="1:17" ht="31.5" customHeight="1">
      <c r="A51" s="306" t="s">
        <v>3412</v>
      </c>
      <c r="B51" s="374" t="s">
        <v>3413</v>
      </c>
      <c r="C51" s="375"/>
      <c r="D51" s="4"/>
      <c r="E51" s="4"/>
      <c r="F51" s="4"/>
      <c r="G51" s="4"/>
      <c r="H51" s="4"/>
      <c r="I51" s="4"/>
      <c r="J51" s="4"/>
      <c r="K51" s="4"/>
      <c r="L51" s="4"/>
      <c r="M51" s="4"/>
      <c r="N51" s="4"/>
      <c r="O51" s="4"/>
      <c r="P51" s="4"/>
      <c r="Q51" s="4"/>
    </row>
    <row r="52" spans="1:17" ht="31.5" customHeight="1">
      <c r="A52" s="306" t="s">
        <v>3414</v>
      </c>
      <c r="B52" s="374" t="s">
        <v>3415</v>
      </c>
      <c r="C52" s="375"/>
      <c r="D52" s="4"/>
      <c r="E52" s="4"/>
      <c r="F52" s="4"/>
      <c r="G52" s="4"/>
      <c r="H52" s="4"/>
      <c r="I52" s="4"/>
      <c r="J52" s="4"/>
      <c r="K52" s="4"/>
      <c r="L52" s="4"/>
      <c r="M52" s="4"/>
      <c r="N52" s="4"/>
      <c r="O52" s="4"/>
      <c r="P52" s="4"/>
      <c r="Q52" s="4"/>
    </row>
    <row r="53" spans="1:17" ht="31.5" customHeight="1">
      <c r="A53" s="306" t="s">
        <v>3416</v>
      </c>
      <c r="B53" s="385" t="s">
        <v>3417</v>
      </c>
      <c r="C53" s="386"/>
      <c r="D53" s="4"/>
      <c r="E53" s="4"/>
      <c r="F53" s="4"/>
      <c r="G53" s="4"/>
      <c r="H53" s="4"/>
      <c r="I53" s="4"/>
      <c r="J53" s="4"/>
      <c r="K53" s="4"/>
      <c r="L53" s="4"/>
      <c r="M53" s="4"/>
      <c r="N53" s="4"/>
      <c r="O53" s="4"/>
      <c r="P53" s="4"/>
      <c r="Q53" s="4"/>
    </row>
    <row r="54" spans="1:17" ht="31.5" customHeight="1">
      <c r="A54" s="306" t="s">
        <v>3418</v>
      </c>
      <c r="B54" s="385" t="s">
        <v>3419</v>
      </c>
      <c r="C54" s="386"/>
      <c r="D54" s="4"/>
      <c r="E54" s="4"/>
      <c r="F54" s="4"/>
      <c r="G54" s="4"/>
      <c r="H54" s="4"/>
      <c r="I54" s="4"/>
      <c r="J54" s="4"/>
      <c r="K54" s="4"/>
      <c r="L54" s="4"/>
      <c r="M54" s="4"/>
      <c r="N54" s="4"/>
      <c r="O54" s="4"/>
      <c r="P54" s="4"/>
      <c r="Q54" s="4"/>
    </row>
    <row r="55" spans="1:17" ht="54.65" customHeight="1">
      <c r="A55" s="306" t="s">
        <v>3420</v>
      </c>
      <c r="B55" s="385" t="s">
        <v>3421</v>
      </c>
      <c r="C55" s="386"/>
      <c r="D55" s="4"/>
      <c r="E55" s="4"/>
      <c r="F55" s="4"/>
      <c r="G55" s="4"/>
      <c r="H55" s="4"/>
      <c r="I55" s="4"/>
      <c r="J55" s="4"/>
      <c r="K55" s="4"/>
      <c r="L55" s="4"/>
      <c r="M55" s="4"/>
      <c r="N55" s="4"/>
      <c r="O55" s="4"/>
      <c r="P55" s="4"/>
      <c r="Q55" s="4"/>
    </row>
    <row r="56" spans="1:17" ht="54.65" customHeight="1">
      <c r="A56" s="306" t="s">
        <v>3422</v>
      </c>
      <c r="B56" s="385" t="s">
        <v>3423</v>
      </c>
      <c r="C56" s="386"/>
      <c r="D56" s="4"/>
      <c r="E56" s="4"/>
      <c r="F56" s="4"/>
      <c r="G56" s="4"/>
      <c r="H56" s="4"/>
      <c r="I56" s="4"/>
      <c r="J56" s="4"/>
      <c r="K56" s="4"/>
      <c r="L56" s="4"/>
      <c r="M56" s="4"/>
      <c r="N56" s="4"/>
      <c r="O56" s="4"/>
      <c r="P56" s="4"/>
      <c r="Q56" s="4"/>
    </row>
    <row r="57" spans="1:17" ht="54" customHeight="1">
      <c r="A57" s="306" t="s">
        <v>3424</v>
      </c>
      <c r="B57" s="385" t="s">
        <v>3425</v>
      </c>
      <c r="C57" s="386"/>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cols>
    <col min="1" max="1" width="112.7265625" style="268" customWidth="1"/>
    <col min="2" max="7" width="14.453125" customWidth="1"/>
  </cols>
  <sheetData>
    <row r="1" spans="1:1" ht="37.5" customHeight="1">
      <c r="A1" s="275" t="s">
        <v>12</v>
      </c>
    </row>
    <row r="2" spans="1:1" ht="12.75" customHeight="1">
      <c r="A2" s="269"/>
    </row>
    <row r="3" spans="1:1" ht="21">
      <c r="A3" s="270" t="s">
        <v>13</v>
      </c>
    </row>
    <row r="4" spans="1:1" ht="39" customHeight="1">
      <c r="A4" s="270" t="s">
        <v>14</v>
      </c>
    </row>
    <row r="5" spans="1:1" ht="51.75" customHeight="1">
      <c r="A5" s="270" t="s">
        <v>15</v>
      </c>
    </row>
    <row r="6" spans="1:1" ht="27" customHeight="1">
      <c r="A6" s="271" t="s">
        <v>16</v>
      </c>
    </row>
    <row r="7" spans="1:1" ht="41">
      <c r="A7" s="272" t="s">
        <v>17</v>
      </c>
    </row>
    <row r="8" spans="1:1" ht="71.5">
      <c r="A8" s="273" t="s">
        <v>18</v>
      </c>
    </row>
    <row r="9" spans="1:1" ht="20.5">
      <c r="A9" s="270" t="s">
        <v>19</v>
      </c>
    </row>
    <row r="10" spans="1:1" ht="40.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sheetView>
  </sheetViews>
  <sheetFormatPr defaultColWidth="14.453125" defaultRowHeight="15" customHeight="1"/>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3">
      <c r="B6" s="18" t="s">
        <v>25</v>
      </c>
      <c r="C6" s="264">
        <v>36186</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125213162.76999998</v>
      </c>
      <c r="I16" s="170">
        <f>'PR-RAS'!E6</f>
        <v>134688689.19</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98426034.190000013</v>
      </c>
      <c r="I17" s="170">
        <f>'PR-RAS'!E151</f>
        <v>117634028.27000001</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22390706.459999971</v>
      </c>
      <c r="I18" s="170">
        <f>'PR-RAS'!E645</f>
        <v>23775307.709999997</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379768929.50000012</v>
      </c>
      <c r="I20" s="173">
        <f>BILANCA!E7</f>
        <v>380890928.31000006</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108221152.73999999</v>
      </c>
      <c r="I21" s="175">
        <f>BILANCA!E68</f>
        <v>107217768.58</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48127701.469999999</v>
      </c>
      <c r="I22" s="175">
        <f>BILANCA!E176</f>
        <v>46085467.659999996</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439862380.76999992</v>
      </c>
      <c r="I23" s="177">
        <f>BILANCA!E237</f>
        <v>442023229.22999996</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15203330.079999998</v>
      </c>
      <c r="I24" s="173">
        <f>'RAS-funkcijski'!E5</f>
        <v>11899801.190000001</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9485307.1199999992</v>
      </c>
      <c r="I25" s="175">
        <f>'RAS-funkcijski'!E35</f>
        <v>8036101.6099999994</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74679.12</v>
      </c>
      <c r="I26" s="175">
        <f>'RAS-funkcijski'!E88</f>
        <v>119458.97</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45234986.770000003</v>
      </c>
      <c r="I27" s="175">
        <f>'RAS-funkcijski'!E114</f>
        <v>63475346.740000002</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120286288.7</v>
      </c>
      <c r="I28" s="179">
        <f>'RAS-funkcijski'!E141</f>
        <v>136419891.81</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2512492.9299999997</v>
      </c>
      <c r="I29" s="173">
        <f>'P-VRIO'!E5</f>
        <v>1592992.02</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2406683.6999999997</v>
      </c>
      <c r="I30" s="175">
        <f>'P-VRIO'!E22</f>
        <v>1592219.56</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3.56</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47196966.079999998</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45113932.25</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50880.71</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45063051.539999999</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63" zoomScaleNormal="100" workbookViewId="0">
      <selection activeCell="E651" sqref="E651"/>
    </sheetView>
  </sheetViews>
  <sheetFormatPr defaultColWidth="14.453125" defaultRowHeight="15" customHeight="1"/>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c r="A1" s="299" t="s">
        <v>48</v>
      </c>
      <c r="B1" s="301" t="s">
        <v>49</v>
      </c>
      <c r="C1" s="299" t="s">
        <v>34</v>
      </c>
      <c r="D1" s="302" t="s">
        <v>35</v>
      </c>
      <c r="E1" s="300" t="s">
        <v>50</v>
      </c>
      <c r="F1" s="303" t="s">
        <v>39</v>
      </c>
    </row>
    <row r="2" spans="1:25" s="222" customFormat="1" ht="50.15" customHeight="1">
      <c r="A2" s="348" t="s">
        <v>51</v>
      </c>
      <c r="B2" s="349"/>
      <c r="C2" s="349"/>
      <c r="D2" s="349"/>
      <c r="E2" s="349"/>
      <c r="F2" s="349"/>
    </row>
    <row r="3" spans="1:25" s="222" customFormat="1" ht="46">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c r="A5" s="350" t="s">
        <v>57</v>
      </c>
      <c r="B5" s="351"/>
      <c r="C5" s="214"/>
      <c r="D5" s="72"/>
      <c r="E5" s="72"/>
      <c r="F5" s="59"/>
    </row>
    <row r="6" spans="1:25" ht="12.75" customHeight="1">
      <c r="A6" s="53">
        <v>6</v>
      </c>
      <c r="B6" s="85" t="s">
        <v>58</v>
      </c>
      <c r="C6" s="50" t="s">
        <v>59</v>
      </c>
      <c r="D6" s="51">
        <f>D7+D44+D50+D82+D106+D124+D133+D139</f>
        <v>125213162.76999998</v>
      </c>
      <c r="E6" s="51">
        <f>E7+E44+E50+E82+E106+E124+E133+E139</f>
        <v>134688689.19</v>
      </c>
      <c r="F6" s="52">
        <f t="shared" ref="F6:F131" si="0">IF(D6&lt;&gt;0,IF(E6/D6&gt;=100,"&gt;&gt;100",E6/D6*100),"-")</f>
        <v>107.56751623421997</v>
      </c>
    </row>
    <row r="7" spans="1:25" ht="12.75" customHeight="1">
      <c r="A7" s="53">
        <v>61</v>
      </c>
      <c r="B7" s="294" t="s">
        <v>60</v>
      </c>
      <c r="C7" s="50" t="s">
        <v>61</v>
      </c>
      <c r="D7" s="51">
        <f t="shared" ref="D7:E7" si="1">D8+D17+D23+D29+D37+D40</f>
        <v>59192059.649999984</v>
      </c>
      <c r="E7" s="51">
        <f t="shared" si="1"/>
        <v>67291829.719999999</v>
      </c>
      <c r="F7" s="52">
        <f t="shared" si="0"/>
        <v>113.68387942216167</v>
      </c>
    </row>
    <row r="8" spans="1:25" ht="12.75" customHeight="1">
      <c r="A8" s="53">
        <v>611</v>
      </c>
      <c r="B8" s="85" t="s">
        <v>62</v>
      </c>
      <c r="C8" s="50" t="s">
        <v>63</v>
      </c>
      <c r="D8" s="51">
        <f t="shared" ref="D8:E8" si="2">SUM(D9:D14)-D15-D16</f>
        <v>55040245.919999987</v>
      </c>
      <c r="E8" s="51">
        <f t="shared" si="2"/>
        <v>62503450.200000003</v>
      </c>
      <c r="F8" s="52">
        <f t="shared" si="0"/>
        <v>113.55954021507762</v>
      </c>
    </row>
    <row r="9" spans="1:25" ht="12.75" customHeight="1">
      <c r="A9" s="53">
        <v>6111</v>
      </c>
      <c r="B9" s="85" t="s">
        <v>64</v>
      </c>
      <c r="C9" s="50" t="s">
        <v>65</v>
      </c>
      <c r="D9" s="242">
        <v>47990234.729999997</v>
      </c>
      <c r="E9" s="242">
        <v>54884223.229999997</v>
      </c>
      <c r="F9" s="52">
        <f t="shared" si="0"/>
        <v>114.36539858324633</v>
      </c>
    </row>
    <row r="10" spans="1:25" ht="12.75" customHeight="1">
      <c r="A10" s="53">
        <v>6112</v>
      </c>
      <c r="B10" s="85" t="s">
        <v>66</v>
      </c>
      <c r="C10" s="50" t="s">
        <v>67</v>
      </c>
      <c r="D10" s="242">
        <v>5130537.3600000003</v>
      </c>
      <c r="E10" s="242">
        <v>4882842.74</v>
      </c>
      <c r="F10" s="52">
        <f t="shared" si="0"/>
        <v>95.172150544480189</v>
      </c>
    </row>
    <row r="11" spans="1:25" ht="12.75" customHeight="1">
      <c r="A11" s="53">
        <v>6113</v>
      </c>
      <c r="B11" s="85" t="s">
        <v>68</v>
      </c>
      <c r="C11" s="50" t="s">
        <v>69</v>
      </c>
      <c r="D11" s="242">
        <v>1344850.12</v>
      </c>
      <c r="E11" s="242">
        <v>1579856.66</v>
      </c>
      <c r="F11" s="52">
        <f t="shared" si="0"/>
        <v>117.47455248024217</v>
      </c>
    </row>
    <row r="12" spans="1:25" ht="12.75" customHeight="1">
      <c r="A12" s="53">
        <v>6114</v>
      </c>
      <c r="B12" s="85" t="s">
        <v>70</v>
      </c>
      <c r="C12" s="50" t="s">
        <v>71</v>
      </c>
      <c r="D12" s="242">
        <v>3850317.86</v>
      </c>
      <c r="E12" s="242">
        <v>5097013.09</v>
      </c>
      <c r="F12" s="52">
        <f t="shared" si="0"/>
        <v>132.37902104009666</v>
      </c>
    </row>
    <row r="13" spans="1:25" ht="12.75" customHeight="1">
      <c r="A13" s="53">
        <v>6115</v>
      </c>
      <c r="B13" s="85" t="s">
        <v>72</v>
      </c>
      <c r="C13" s="50" t="s">
        <v>73</v>
      </c>
      <c r="D13" s="242">
        <v>1363601.23</v>
      </c>
      <c r="E13" s="242">
        <v>1780671.72</v>
      </c>
      <c r="F13" s="52">
        <f t="shared" si="0"/>
        <v>130.58595730366127</v>
      </c>
    </row>
    <row r="14" spans="1:25" ht="12.75" customHeight="1">
      <c r="A14" s="53">
        <v>6116</v>
      </c>
      <c r="B14" s="85" t="s">
        <v>74</v>
      </c>
      <c r="C14" s="50" t="s">
        <v>75</v>
      </c>
      <c r="D14" s="242">
        <v>36313.800000000003</v>
      </c>
      <c r="E14" s="242">
        <v>14964.7</v>
      </c>
      <c r="F14" s="52">
        <f t="shared" si="0"/>
        <v>41.209402486107209</v>
      </c>
    </row>
    <row r="15" spans="1:25" ht="12.75" customHeight="1">
      <c r="A15" s="53">
        <v>6117</v>
      </c>
      <c r="B15" s="85" t="s">
        <v>76</v>
      </c>
      <c r="C15" s="50" t="s">
        <v>77</v>
      </c>
      <c r="D15" s="242">
        <v>4675609.18</v>
      </c>
      <c r="E15" s="242">
        <v>5736121.9400000004</v>
      </c>
      <c r="F15" s="52">
        <f t="shared" si="0"/>
        <v>122.68180934660585</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4145648.75</v>
      </c>
      <c r="E23" s="51">
        <f t="shared" si="4"/>
        <v>4783980.3600000003</v>
      </c>
      <c r="F23" s="52">
        <f t="shared" si="0"/>
        <v>115.39762889945754</v>
      </c>
    </row>
    <row r="24" spans="1:6" ht="12.75" customHeight="1">
      <c r="A24" s="53">
        <v>6131</v>
      </c>
      <c r="B24" s="85" t="s">
        <v>94</v>
      </c>
      <c r="C24" s="50" t="s">
        <v>95</v>
      </c>
      <c r="D24" s="242">
        <v>40.4</v>
      </c>
      <c r="E24" s="242">
        <v>0</v>
      </c>
      <c r="F24" s="52">
        <f t="shared" si="0"/>
        <v>0</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4145608.35</v>
      </c>
      <c r="E27" s="242">
        <v>4783980.3600000003</v>
      </c>
      <c r="F27" s="52">
        <f t="shared" si="0"/>
        <v>115.39875347848525</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6164.98</v>
      </c>
      <c r="E29" s="51">
        <f t="shared" si="5"/>
        <v>4399.16</v>
      </c>
      <c r="F29" s="52">
        <f t="shared" si="0"/>
        <v>71.357246901044292</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4249.16</v>
      </c>
      <c r="E31" s="242">
        <v>4399.08</v>
      </c>
      <c r="F31" s="52">
        <f t="shared" si="0"/>
        <v>103.52822675540578</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1915.82</v>
      </c>
      <c r="E33" s="242">
        <v>0.08</v>
      </c>
      <c r="F33" s="52">
        <f t="shared" si="0"/>
        <v>4.1757576390266315E-3</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3">
      <c r="A50" s="53">
        <v>63</v>
      </c>
      <c r="B50" s="86" t="s">
        <v>146</v>
      </c>
      <c r="C50" s="50" t="s">
        <v>147</v>
      </c>
      <c r="D50" s="51">
        <f>D51+D54+D59+D62+D65+D68+D71+D74+D77</f>
        <v>47358803.889999993</v>
      </c>
      <c r="E50" s="51">
        <f>E51+E54+E59+E62+E65+E68+E71+E74+E77</f>
        <v>46123825.819999993</v>
      </c>
      <c r="F50" s="52">
        <f t="shared" si="0"/>
        <v>97.3922946346608</v>
      </c>
    </row>
    <row r="51" spans="1:6" ht="12.75" customHeight="1">
      <c r="A51" s="53">
        <v>631</v>
      </c>
      <c r="B51" s="86" t="s">
        <v>148</v>
      </c>
      <c r="C51" s="50" t="s">
        <v>149</v>
      </c>
      <c r="D51" s="51">
        <f t="shared" ref="D51:E51" si="10">D52+D53</f>
        <v>0</v>
      </c>
      <c r="E51" s="51">
        <f t="shared" si="10"/>
        <v>25655.5</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25655.5</v>
      </c>
      <c r="F53" s="52" t="str">
        <f t="shared" si="0"/>
        <v>-</v>
      </c>
    </row>
    <row r="54" spans="1:6" ht="23">
      <c r="A54" s="53">
        <v>632</v>
      </c>
      <c r="B54" s="86" t="s">
        <v>154</v>
      </c>
      <c r="C54" s="50" t="s">
        <v>155</v>
      </c>
      <c r="D54" s="51">
        <f t="shared" ref="D54:E54" si="11">SUM(D55:D58)</f>
        <v>237646.4</v>
      </c>
      <c r="E54" s="51">
        <f t="shared" si="11"/>
        <v>193546.43</v>
      </c>
      <c r="F54" s="52">
        <f t="shared" si="0"/>
        <v>81.443030485629066</v>
      </c>
    </row>
    <row r="55" spans="1:6" ht="12.75" customHeight="1">
      <c r="A55" s="53">
        <v>6321</v>
      </c>
      <c r="B55" s="86" t="s">
        <v>156</v>
      </c>
      <c r="C55" s="50" t="s">
        <v>157</v>
      </c>
      <c r="D55" s="242">
        <v>27885.69</v>
      </c>
      <c r="E55" s="242">
        <v>0</v>
      </c>
      <c r="F55" s="52">
        <f t="shared" si="0"/>
        <v>0</v>
      </c>
    </row>
    <row r="56" spans="1:6" ht="12.75" customHeight="1">
      <c r="A56" s="53">
        <v>6322</v>
      </c>
      <c r="B56" s="86" t="s">
        <v>158</v>
      </c>
      <c r="C56" s="50" t="s">
        <v>159</v>
      </c>
      <c r="D56" s="242">
        <v>0.02</v>
      </c>
      <c r="E56" s="242">
        <v>4402.8100000000004</v>
      </c>
      <c r="F56" s="52" t="str">
        <f t="shared" si="0"/>
        <v>&gt;&gt;100</v>
      </c>
    </row>
    <row r="57" spans="1:6" ht="12.75" customHeight="1">
      <c r="A57" s="53">
        <v>6323</v>
      </c>
      <c r="B57" s="86" t="s">
        <v>160</v>
      </c>
      <c r="C57" s="50" t="s">
        <v>161</v>
      </c>
      <c r="D57" s="242">
        <v>209760.69</v>
      </c>
      <c r="E57" s="242">
        <v>122845.24</v>
      </c>
      <c r="F57" s="52">
        <f t="shared" si="0"/>
        <v>58.56447173204856</v>
      </c>
    </row>
    <row r="58" spans="1:6" ht="12.75" customHeight="1">
      <c r="A58" s="53">
        <v>6324</v>
      </c>
      <c r="B58" s="86" t="s">
        <v>162</v>
      </c>
      <c r="C58" s="50" t="s">
        <v>163</v>
      </c>
      <c r="D58" s="242">
        <v>0</v>
      </c>
      <c r="E58" s="242">
        <v>66298.38</v>
      </c>
      <c r="F58" s="52" t="str">
        <f t="shared" si="0"/>
        <v>-</v>
      </c>
    </row>
    <row r="59" spans="1:6" ht="23">
      <c r="A59" s="53">
        <v>633</v>
      </c>
      <c r="B59" s="86" t="s">
        <v>164</v>
      </c>
      <c r="C59" s="50" t="s">
        <v>165</v>
      </c>
      <c r="D59" s="51">
        <f t="shared" ref="D59:E59" si="12">SUM(D60:D61)</f>
        <v>3461062.75</v>
      </c>
      <c r="E59" s="51">
        <f t="shared" si="12"/>
        <v>3761531.34</v>
      </c>
      <c r="F59" s="52">
        <f t="shared" si="0"/>
        <v>108.68139677617808</v>
      </c>
    </row>
    <row r="60" spans="1:6" ht="11.5">
      <c r="A60" s="53">
        <v>6331</v>
      </c>
      <c r="B60" s="86" t="s">
        <v>166</v>
      </c>
      <c r="C60" s="50" t="s">
        <v>167</v>
      </c>
      <c r="D60" s="242">
        <v>1221592.48</v>
      </c>
      <c r="E60" s="242">
        <v>2703276.23</v>
      </c>
      <c r="F60" s="52">
        <f t="shared" si="0"/>
        <v>221.29116495543587</v>
      </c>
    </row>
    <row r="61" spans="1:6" ht="11.5">
      <c r="A61" s="53">
        <v>6332</v>
      </c>
      <c r="B61" s="86" t="s">
        <v>168</v>
      </c>
      <c r="C61" s="50" t="s">
        <v>169</v>
      </c>
      <c r="D61" s="242">
        <v>2239470.27</v>
      </c>
      <c r="E61" s="242">
        <v>1058255.1100000001</v>
      </c>
      <c r="F61" s="52">
        <f t="shared" si="0"/>
        <v>47.254706801711642</v>
      </c>
    </row>
    <row r="62" spans="1:6" ht="12.75" customHeight="1">
      <c r="A62" s="53">
        <v>634</v>
      </c>
      <c r="B62" s="85" t="s">
        <v>170</v>
      </c>
      <c r="C62" s="50" t="s">
        <v>171</v>
      </c>
      <c r="D62" s="51">
        <f t="shared" ref="D62:E62" si="13">SUM(D63:D64)</f>
        <v>764032.45</v>
      </c>
      <c r="E62" s="51">
        <f t="shared" si="13"/>
        <v>782575.22</v>
      </c>
      <c r="F62" s="52">
        <f t="shared" si="0"/>
        <v>102.42696105381388</v>
      </c>
    </row>
    <row r="63" spans="1:6" ht="12.75" customHeight="1">
      <c r="A63" s="53">
        <v>6341</v>
      </c>
      <c r="B63" s="85" t="s">
        <v>172</v>
      </c>
      <c r="C63" s="50" t="s">
        <v>173</v>
      </c>
      <c r="D63" s="242">
        <v>717399.48</v>
      </c>
      <c r="E63" s="242">
        <v>708525.22</v>
      </c>
      <c r="F63" s="52">
        <f t="shared" si="0"/>
        <v>98.76299603674093</v>
      </c>
    </row>
    <row r="64" spans="1:6" ht="12.75" customHeight="1">
      <c r="A64" s="53">
        <v>6342</v>
      </c>
      <c r="B64" s="85" t="s">
        <v>174</v>
      </c>
      <c r="C64" s="50" t="s">
        <v>175</v>
      </c>
      <c r="D64" s="242">
        <v>46632.97</v>
      </c>
      <c r="E64" s="242">
        <v>74050</v>
      </c>
      <c r="F64" s="52">
        <f t="shared" si="0"/>
        <v>158.79323148407661</v>
      </c>
    </row>
    <row r="65" spans="1:6" ht="12.75" customHeight="1">
      <c r="A65" s="53">
        <v>635</v>
      </c>
      <c r="B65" s="85" t="s">
        <v>176</v>
      </c>
      <c r="C65" s="50" t="s">
        <v>177</v>
      </c>
      <c r="D65" s="51">
        <f t="shared" ref="D65:E65" si="14">SUM(D66:D67)</f>
        <v>2029193.54</v>
      </c>
      <c r="E65" s="51">
        <f t="shared" si="14"/>
        <v>1585547.39</v>
      </c>
      <c r="F65" s="52">
        <f t="shared" si="0"/>
        <v>78.136824247922647</v>
      </c>
    </row>
    <row r="66" spans="1:6" ht="12.75" customHeight="1">
      <c r="A66" s="53">
        <v>6351</v>
      </c>
      <c r="B66" s="85" t="s">
        <v>178</v>
      </c>
      <c r="C66" s="50" t="s">
        <v>179</v>
      </c>
      <c r="D66" s="242">
        <v>1648596.54</v>
      </c>
      <c r="E66" s="242">
        <v>1204950.3899999999</v>
      </c>
      <c r="F66" s="52">
        <f t="shared" si="0"/>
        <v>73.08946493360952</v>
      </c>
    </row>
    <row r="67" spans="1:6" ht="12.75" customHeight="1">
      <c r="A67" s="53">
        <v>6352</v>
      </c>
      <c r="B67" s="85" t="s">
        <v>180</v>
      </c>
      <c r="C67" s="50" t="s">
        <v>181</v>
      </c>
      <c r="D67" s="242">
        <v>380597</v>
      </c>
      <c r="E67" s="242">
        <v>380597</v>
      </c>
      <c r="F67" s="52">
        <f t="shared" si="0"/>
        <v>100</v>
      </c>
    </row>
    <row r="68" spans="1:6" ht="23">
      <c r="A68" s="53" t="s">
        <v>182</v>
      </c>
      <c r="B68" s="232" t="s">
        <v>183</v>
      </c>
      <c r="C68" s="50" t="s">
        <v>182</v>
      </c>
      <c r="D68" s="51">
        <f t="shared" ref="D68:E68" si="15">SUM(D69:D70)</f>
        <v>28463646.639999997</v>
      </c>
      <c r="E68" s="51">
        <f t="shared" si="15"/>
        <v>35900818.419999994</v>
      </c>
      <c r="F68" s="52">
        <f t="shared" si="0"/>
        <v>126.12866817124034</v>
      </c>
    </row>
    <row r="69" spans="1:6" ht="12.75" customHeight="1">
      <c r="A69" s="53" t="s">
        <v>184</v>
      </c>
      <c r="B69" s="85" t="s">
        <v>185</v>
      </c>
      <c r="C69" s="50" t="s">
        <v>184</v>
      </c>
      <c r="D69" s="242">
        <v>28096995.559999999</v>
      </c>
      <c r="E69" s="242">
        <v>35457717.119999997</v>
      </c>
      <c r="F69" s="52">
        <f t="shared" si="0"/>
        <v>126.19753967744158</v>
      </c>
    </row>
    <row r="70" spans="1:6" ht="11.5">
      <c r="A70" s="53" t="s">
        <v>186</v>
      </c>
      <c r="B70" s="85" t="s">
        <v>187</v>
      </c>
      <c r="C70" s="50" t="s">
        <v>186</v>
      </c>
      <c r="D70" s="242">
        <v>366651.08</v>
      </c>
      <c r="E70" s="242">
        <v>443101.3</v>
      </c>
      <c r="F70" s="52">
        <f t="shared" si="0"/>
        <v>120.85094635477414</v>
      </c>
    </row>
    <row r="71" spans="1:6" ht="23">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12403222.109999999</v>
      </c>
      <c r="E74" s="51">
        <f t="shared" si="17"/>
        <v>3874151.5199999996</v>
      </c>
      <c r="F74" s="52">
        <f t="shared" si="0"/>
        <v>31.235041069501573</v>
      </c>
    </row>
    <row r="75" spans="1:6" ht="12.75" customHeight="1">
      <c r="A75" s="53" t="s">
        <v>196</v>
      </c>
      <c r="B75" s="85" t="s">
        <v>197</v>
      </c>
      <c r="C75" s="50" t="s">
        <v>196</v>
      </c>
      <c r="D75" s="242">
        <v>1523073.08</v>
      </c>
      <c r="E75" s="242">
        <v>1226312.9099999999</v>
      </c>
      <c r="F75" s="52">
        <f t="shared" si="0"/>
        <v>80.515697250718915</v>
      </c>
    </row>
    <row r="76" spans="1:6" ht="12.75" customHeight="1">
      <c r="A76" s="53" t="s">
        <v>198</v>
      </c>
      <c r="B76" s="85" t="s">
        <v>199</v>
      </c>
      <c r="C76" s="50" t="s">
        <v>198</v>
      </c>
      <c r="D76" s="242">
        <v>10880149.029999999</v>
      </c>
      <c r="E76" s="242">
        <v>2647838.61</v>
      </c>
      <c r="F76" s="52">
        <f t="shared" si="0"/>
        <v>24.336418579369404</v>
      </c>
    </row>
    <row r="77" spans="1:6" ht="11.5">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3">
      <c r="A80" s="53">
        <v>6393</v>
      </c>
      <c r="B80" s="85" t="s">
        <v>206</v>
      </c>
      <c r="C80" s="50" t="s">
        <v>207</v>
      </c>
      <c r="D80" s="242">
        <v>0</v>
      </c>
      <c r="E80" s="242">
        <v>0</v>
      </c>
      <c r="F80" s="52" t="str">
        <f t="shared" si="0"/>
        <v>-</v>
      </c>
    </row>
    <row r="81" spans="1:6" ht="23">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3470027.9</v>
      </c>
      <c r="E82" s="51">
        <f t="shared" si="19"/>
        <v>3602192.4299999997</v>
      </c>
      <c r="F82" s="52">
        <f t="shared" si="0"/>
        <v>103.80874545706102</v>
      </c>
    </row>
    <row r="83" spans="1:6" ht="12.75" customHeight="1">
      <c r="A83" s="53">
        <v>641</v>
      </c>
      <c r="B83" s="85" t="s">
        <v>212</v>
      </c>
      <c r="C83" s="50" t="s">
        <v>213</v>
      </c>
      <c r="D83" s="51">
        <f t="shared" ref="D83:E83" si="20">SUM(D84:D90)</f>
        <v>185730.37999999998</v>
      </c>
      <c r="E83" s="51">
        <f t="shared" si="20"/>
        <v>550718.11</v>
      </c>
      <c r="F83" s="52">
        <f t="shared" si="0"/>
        <v>296.51482433837697</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162549.06</v>
      </c>
      <c r="E85" s="242">
        <v>529889.21</v>
      </c>
      <c r="F85" s="52">
        <f t="shared" si="0"/>
        <v>325.98724963404891</v>
      </c>
    </row>
    <row r="86" spans="1:6" ht="12.75" customHeight="1">
      <c r="A86" s="53">
        <v>6414</v>
      </c>
      <c r="B86" s="85" t="s">
        <v>218</v>
      </c>
      <c r="C86" s="50" t="s">
        <v>219</v>
      </c>
      <c r="D86" s="242">
        <v>23163.43</v>
      </c>
      <c r="E86" s="242">
        <v>20828.900000000001</v>
      </c>
      <c r="F86" s="52">
        <f t="shared" si="0"/>
        <v>89.921483994382527</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17.55</v>
      </c>
      <c r="E88" s="242">
        <v>0</v>
      </c>
      <c r="F88" s="52">
        <f t="shared" si="0"/>
        <v>0</v>
      </c>
    </row>
    <row r="89" spans="1:6" ht="23">
      <c r="A89" s="53">
        <v>6417</v>
      </c>
      <c r="B89" s="85" t="s">
        <v>224</v>
      </c>
      <c r="C89" s="50" t="s">
        <v>225</v>
      </c>
      <c r="D89" s="242">
        <v>0</v>
      </c>
      <c r="E89" s="242">
        <v>0</v>
      </c>
      <c r="F89" s="52" t="str">
        <f t="shared" si="0"/>
        <v>-</v>
      </c>
    </row>
    <row r="90" spans="1:6" ht="12.75" customHeight="1">
      <c r="A90" s="53">
        <v>6419</v>
      </c>
      <c r="B90" s="85" t="s">
        <v>226</v>
      </c>
      <c r="C90" s="50" t="s">
        <v>227</v>
      </c>
      <c r="D90" s="242">
        <v>0.34</v>
      </c>
      <c r="E90" s="242">
        <v>0</v>
      </c>
      <c r="F90" s="52">
        <f t="shared" si="0"/>
        <v>0</v>
      </c>
    </row>
    <row r="91" spans="1:6" ht="12.75" customHeight="1">
      <c r="A91" s="53">
        <v>642</v>
      </c>
      <c r="B91" s="85" t="s">
        <v>228</v>
      </c>
      <c r="C91" s="50" t="s">
        <v>229</v>
      </c>
      <c r="D91" s="51">
        <f t="shared" ref="D91:E91" si="21">SUM(D92:D97)</f>
        <v>3284297.52</v>
      </c>
      <c r="E91" s="51">
        <f t="shared" si="21"/>
        <v>3051474.32</v>
      </c>
      <c r="F91" s="52">
        <f t="shared" si="0"/>
        <v>92.911019827460692</v>
      </c>
    </row>
    <row r="92" spans="1:6" ht="12.75" customHeight="1">
      <c r="A92" s="53">
        <v>6421</v>
      </c>
      <c r="B92" s="85" t="s">
        <v>230</v>
      </c>
      <c r="C92" s="50" t="s">
        <v>231</v>
      </c>
      <c r="D92" s="242">
        <v>482535.69</v>
      </c>
      <c r="E92" s="242">
        <v>516971.18</v>
      </c>
      <c r="F92" s="52">
        <f t="shared" si="0"/>
        <v>107.13636125029424</v>
      </c>
    </row>
    <row r="93" spans="1:6" ht="12.75" customHeight="1">
      <c r="A93" s="53">
        <v>6422</v>
      </c>
      <c r="B93" s="85" t="s">
        <v>232</v>
      </c>
      <c r="C93" s="50" t="s">
        <v>233</v>
      </c>
      <c r="D93" s="242">
        <v>2175599.7400000002</v>
      </c>
      <c r="E93" s="242">
        <v>2171835.81</v>
      </c>
      <c r="F93" s="52">
        <f t="shared" si="0"/>
        <v>99.82699345238936</v>
      </c>
    </row>
    <row r="94" spans="1:6" ht="12.75" customHeight="1">
      <c r="A94" s="53">
        <v>6423</v>
      </c>
      <c r="B94" s="85" t="s">
        <v>234</v>
      </c>
      <c r="C94" s="50" t="s">
        <v>235</v>
      </c>
      <c r="D94" s="242">
        <v>574168.5</v>
      </c>
      <c r="E94" s="242">
        <v>335113.76</v>
      </c>
      <c r="F94" s="52">
        <f t="shared" si="0"/>
        <v>58.365054857589712</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51993.59</v>
      </c>
      <c r="E97" s="242">
        <v>27553.57</v>
      </c>
      <c r="F97" s="52">
        <f t="shared" si="0"/>
        <v>52.994167165606378</v>
      </c>
    </row>
    <row r="98" spans="1:6" ht="12.75" customHeight="1">
      <c r="A98" s="53">
        <v>643</v>
      </c>
      <c r="B98" s="85" t="s">
        <v>242</v>
      </c>
      <c r="C98" s="50" t="s">
        <v>243</v>
      </c>
      <c r="D98" s="51">
        <f t="shared" ref="D98:E98" si="22">SUM(D99:D105)</f>
        <v>0</v>
      </c>
      <c r="E98" s="51">
        <f t="shared" si="22"/>
        <v>0</v>
      </c>
      <c r="F98" s="52" t="str">
        <f t="shared" si="0"/>
        <v>-</v>
      </c>
    </row>
    <row r="99" spans="1:6" ht="23">
      <c r="A99" s="53">
        <v>6431</v>
      </c>
      <c r="B99" s="85" t="s">
        <v>244</v>
      </c>
      <c r="C99" s="50" t="s">
        <v>245</v>
      </c>
      <c r="D99" s="242">
        <v>0</v>
      </c>
      <c r="E99" s="242">
        <v>0</v>
      </c>
      <c r="F99" s="52" t="str">
        <f t="shared" si="0"/>
        <v>-</v>
      </c>
    </row>
    <row r="100" spans="1:6" ht="23">
      <c r="A100" s="53">
        <v>6432</v>
      </c>
      <c r="B100" s="232" t="s">
        <v>246</v>
      </c>
      <c r="C100" s="50" t="s">
        <v>247</v>
      </c>
      <c r="D100" s="242">
        <v>0</v>
      </c>
      <c r="E100" s="242">
        <v>0</v>
      </c>
      <c r="F100" s="52" t="str">
        <f t="shared" si="0"/>
        <v>-</v>
      </c>
    </row>
    <row r="101" spans="1:6" ht="23">
      <c r="A101" s="53">
        <v>6433</v>
      </c>
      <c r="B101" s="232" t="s">
        <v>248</v>
      </c>
      <c r="C101" s="50" t="s">
        <v>249</v>
      </c>
      <c r="D101" s="242">
        <v>0</v>
      </c>
      <c r="E101" s="242">
        <v>0</v>
      </c>
      <c r="F101" s="52" t="str">
        <f t="shared" si="0"/>
        <v>-</v>
      </c>
    </row>
    <row r="102" spans="1:6" ht="11.5">
      <c r="A102" s="53">
        <v>6434</v>
      </c>
      <c r="B102" s="85" t="s">
        <v>250</v>
      </c>
      <c r="C102" s="50" t="s">
        <v>251</v>
      </c>
      <c r="D102" s="242">
        <v>0</v>
      </c>
      <c r="E102" s="242">
        <v>0</v>
      </c>
      <c r="F102" s="52" t="str">
        <f t="shared" si="0"/>
        <v>-</v>
      </c>
    </row>
    <row r="103" spans="1:6" ht="23">
      <c r="A103" s="53">
        <v>6435</v>
      </c>
      <c r="B103" s="232" t="s">
        <v>252</v>
      </c>
      <c r="C103" s="50" t="s">
        <v>253</v>
      </c>
      <c r="D103" s="242">
        <v>0</v>
      </c>
      <c r="E103" s="242">
        <v>0</v>
      </c>
      <c r="F103" s="52" t="str">
        <f t="shared" si="0"/>
        <v>-</v>
      </c>
    </row>
    <row r="104" spans="1:6" ht="23">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3">
      <c r="A106" s="53">
        <v>65</v>
      </c>
      <c r="B106" s="85" t="s">
        <v>258</v>
      </c>
      <c r="C106" s="50" t="s">
        <v>259</v>
      </c>
      <c r="D106" s="51">
        <f t="shared" ref="D106:E106" si="23">D107+D112+D120</f>
        <v>13655055.41</v>
      </c>
      <c r="E106" s="51">
        <f t="shared" si="23"/>
        <v>15601905.66</v>
      </c>
      <c r="F106" s="52">
        <f t="shared" si="0"/>
        <v>114.25735884289611</v>
      </c>
    </row>
    <row r="107" spans="1:6" ht="12.75" customHeight="1">
      <c r="A107" s="53">
        <v>651</v>
      </c>
      <c r="B107" s="85" t="s">
        <v>260</v>
      </c>
      <c r="C107" s="50" t="s">
        <v>261</v>
      </c>
      <c r="D107" s="51">
        <f t="shared" ref="D107:E107" si="24">SUM(D108:D111)</f>
        <v>435955.6</v>
      </c>
      <c r="E107" s="51">
        <f t="shared" si="24"/>
        <v>429983.2</v>
      </c>
      <c r="F107" s="52">
        <f t="shared" si="0"/>
        <v>98.630043976955463</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367300.73</v>
      </c>
      <c r="E109" s="242">
        <v>365372.49</v>
      </c>
      <c r="F109" s="52">
        <f t="shared" si="0"/>
        <v>99.475024185222821</v>
      </c>
    </row>
    <row r="110" spans="1:6" ht="12.75" customHeight="1">
      <c r="A110" s="53">
        <v>6513</v>
      </c>
      <c r="B110" s="85" t="s">
        <v>266</v>
      </c>
      <c r="C110" s="50" t="s">
        <v>267</v>
      </c>
      <c r="D110" s="242">
        <v>18883.7</v>
      </c>
      <c r="E110" s="242">
        <v>29874.84</v>
      </c>
      <c r="F110" s="52">
        <f t="shared" si="0"/>
        <v>158.20437732012266</v>
      </c>
    </row>
    <row r="111" spans="1:6" ht="12.75" customHeight="1">
      <c r="A111" s="53">
        <v>6514</v>
      </c>
      <c r="B111" s="85" t="s">
        <v>268</v>
      </c>
      <c r="C111" s="50" t="s">
        <v>269</v>
      </c>
      <c r="D111" s="242">
        <v>49771.17</v>
      </c>
      <c r="E111" s="242">
        <v>34735.870000000003</v>
      </c>
      <c r="F111" s="52">
        <f t="shared" si="0"/>
        <v>69.791146159513644</v>
      </c>
    </row>
    <row r="112" spans="1:6" ht="12.75" customHeight="1">
      <c r="A112" s="53">
        <v>652</v>
      </c>
      <c r="B112" s="85" t="s">
        <v>270</v>
      </c>
      <c r="C112" s="50" t="s">
        <v>271</v>
      </c>
      <c r="D112" s="51">
        <f t="shared" ref="D112:E112" si="25">SUM(D113:D119)</f>
        <v>4181111.6100000003</v>
      </c>
      <c r="E112" s="51">
        <f t="shared" si="25"/>
        <v>4629954.71</v>
      </c>
      <c r="F112" s="52">
        <f t="shared" si="0"/>
        <v>110.73501838426168</v>
      </c>
    </row>
    <row r="113" spans="1:6" ht="12.75" customHeight="1">
      <c r="A113" s="53">
        <v>6521</v>
      </c>
      <c r="B113" s="85" t="s">
        <v>272</v>
      </c>
      <c r="C113" s="50" t="s">
        <v>273</v>
      </c>
      <c r="D113" s="242">
        <v>438.36</v>
      </c>
      <c r="E113" s="242">
        <v>681.45</v>
      </c>
      <c r="F113" s="52">
        <f t="shared" si="0"/>
        <v>155.45442102381602</v>
      </c>
    </row>
    <row r="114" spans="1:6" ht="12.75" customHeight="1">
      <c r="A114" s="53">
        <v>6522</v>
      </c>
      <c r="B114" s="85" t="s">
        <v>274</v>
      </c>
      <c r="C114" s="50" t="s">
        <v>275</v>
      </c>
      <c r="D114" s="242">
        <v>17149.189999999999</v>
      </c>
      <c r="E114" s="242">
        <v>15006.12</v>
      </c>
      <c r="F114" s="52">
        <f t="shared" si="0"/>
        <v>87.503374794961175</v>
      </c>
    </row>
    <row r="115" spans="1:6" ht="12.75" customHeight="1">
      <c r="A115" s="53">
        <v>6524</v>
      </c>
      <c r="B115" s="85" t="s">
        <v>276</v>
      </c>
      <c r="C115" s="50" t="s">
        <v>277</v>
      </c>
      <c r="D115" s="242">
        <v>8.9</v>
      </c>
      <c r="E115" s="242">
        <v>19694.82</v>
      </c>
      <c r="F115" s="52" t="str">
        <f t="shared" si="0"/>
        <v>&gt;&gt;100</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4163515.16</v>
      </c>
      <c r="E117" s="242">
        <v>4594572.32</v>
      </c>
      <c r="F117" s="52">
        <f t="shared" si="0"/>
        <v>110.35320260488737</v>
      </c>
    </row>
    <row r="118" spans="1:6" ht="12.75" customHeight="1">
      <c r="A118" s="53">
        <v>6527</v>
      </c>
      <c r="B118" s="85" t="s">
        <v>282</v>
      </c>
      <c r="C118" s="50" t="s">
        <v>283</v>
      </c>
      <c r="D118" s="242">
        <v>0</v>
      </c>
      <c r="E118" s="242">
        <v>0</v>
      </c>
      <c r="F118" s="52" t="str">
        <f t="shared" si="0"/>
        <v>-</v>
      </c>
    </row>
    <row r="119" spans="1:6" ht="23">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9037988.2000000011</v>
      </c>
      <c r="E120" s="51">
        <f t="shared" si="26"/>
        <v>10541967.75</v>
      </c>
      <c r="F120" s="52">
        <f t="shared" si="0"/>
        <v>116.64064520464852</v>
      </c>
    </row>
    <row r="121" spans="1:6" ht="12.75" customHeight="1">
      <c r="A121" s="53">
        <v>6531</v>
      </c>
      <c r="B121" s="85" t="s">
        <v>288</v>
      </c>
      <c r="C121" s="50" t="s">
        <v>289</v>
      </c>
      <c r="D121" s="242">
        <v>313366.40000000002</v>
      </c>
      <c r="E121" s="242">
        <v>2126683.71</v>
      </c>
      <c r="F121" s="52">
        <f t="shared" si="0"/>
        <v>678.65722362065617</v>
      </c>
    </row>
    <row r="122" spans="1:6" ht="12.75" customHeight="1">
      <c r="A122" s="53">
        <v>6532</v>
      </c>
      <c r="B122" s="85" t="s">
        <v>290</v>
      </c>
      <c r="C122" s="50" t="s">
        <v>291</v>
      </c>
      <c r="D122" s="242">
        <v>8724621.8000000007</v>
      </c>
      <c r="E122" s="242">
        <v>8415284.0399999991</v>
      </c>
      <c r="F122" s="52">
        <f t="shared" si="0"/>
        <v>96.454427858408692</v>
      </c>
    </row>
    <row r="123" spans="1:6" ht="12.75" customHeight="1">
      <c r="A123" s="53">
        <v>6533</v>
      </c>
      <c r="B123" s="85" t="s">
        <v>292</v>
      </c>
      <c r="C123" s="50" t="s">
        <v>293</v>
      </c>
      <c r="D123" s="242">
        <v>0</v>
      </c>
      <c r="E123" s="242">
        <v>0</v>
      </c>
      <c r="F123" s="52" t="str">
        <f t="shared" si="0"/>
        <v>-</v>
      </c>
    </row>
    <row r="124" spans="1:6" ht="23">
      <c r="A124" s="53">
        <v>66</v>
      </c>
      <c r="B124" s="231" t="s">
        <v>294</v>
      </c>
      <c r="C124" s="50" t="s">
        <v>295</v>
      </c>
      <c r="D124" s="51">
        <f t="shared" ref="D124:E124" si="27">D125+D128</f>
        <v>998476.66999999993</v>
      </c>
      <c r="E124" s="51">
        <f t="shared" si="27"/>
        <v>1339598.6800000002</v>
      </c>
      <c r="F124" s="52">
        <f t="shared" si="0"/>
        <v>134.16424441844998</v>
      </c>
    </row>
    <row r="125" spans="1:6" ht="12.75" customHeight="1">
      <c r="A125" s="53">
        <v>661</v>
      </c>
      <c r="B125" s="86" t="s">
        <v>296</v>
      </c>
      <c r="C125" s="50" t="s">
        <v>297</v>
      </c>
      <c r="D125" s="51">
        <f t="shared" ref="D125:E125" si="28">SUM(D126:D127)</f>
        <v>872756.37</v>
      </c>
      <c r="E125" s="51">
        <f t="shared" si="28"/>
        <v>1187523.7100000002</v>
      </c>
      <c r="F125" s="52">
        <f t="shared" si="0"/>
        <v>136.06588858240016</v>
      </c>
    </row>
    <row r="126" spans="1:6" ht="12.75" customHeight="1">
      <c r="A126" s="53">
        <v>6614</v>
      </c>
      <c r="B126" s="86" t="s">
        <v>298</v>
      </c>
      <c r="C126" s="50" t="s">
        <v>299</v>
      </c>
      <c r="D126" s="242">
        <v>74640.479999999996</v>
      </c>
      <c r="E126" s="242">
        <v>137534.6</v>
      </c>
      <c r="F126" s="52">
        <f t="shared" si="0"/>
        <v>184.2627485782514</v>
      </c>
    </row>
    <row r="127" spans="1:6" ht="12.75" customHeight="1">
      <c r="A127" s="53">
        <v>6615</v>
      </c>
      <c r="B127" s="86" t="s">
        <v>300</v>
      </c>
      <c r="C127" s="50" t="s">
        <v>301</v>
      </c>
      <c r="D127" s="242">
        <v>798115.89</v>
      </c>
      <c r="E127" s="242">
        <v>1049989.1100000001</v>
      </c>
      <c r="F127" s="52">
        <f t="shared" si="0"/>
        <v>131.55847705274982</v>
      </c>
    </row>
    <row r="128" spans="1:6" ht="23">
      <c r="A128" s="53">
        <v>663</v>
      </c>
      <c r="B128" s="231" t="s">
        <v>302</v>
      </c>
      <c r="C128" s="50" t="s">
        <v>303</v>
      </c>
      <c r="D128" s="51">
        <f t="shared" ref="D128:E128" si="29">SUM(D129:D132)</f>
        <v>125720.29999999999</v>
      </c>
      <c r="E128" s="51">
        <f t="shared" si="29"/>
        <v>152074.97</v>
      </c>
      <c r="F128" s="52">
        <f t="shared" si="0"/>
        <v>120.96293915938796</v>
      </c>
    </row>
    <row r="129" spans="1:6" ht="12.75" customHeight="1">
      <c r="A129" s="53">
        <v>6631</v>
      </c>
      <c r="B129" s="86" t="s">
        <v>304</v>
      </c>
      <c r="C129" s="50" t="s">
        <v>305</v>
      </c>
      <c r="D129" s="242">
        <v>96119.43</v>
      </c>
      <c r="E129" s="242">
        <v>97542.76</v>
      </c>
      <c r="F129" s="52">
        <f t="shared" si="0"/>
        <v>101.4807932173547</v>
      </c>
    </row>
    <row r="130" spans="1:6" ht="12.75" customHeight="1">
      <c r="A130" s="53">
        <v>6632</v>
      </c>
      <c r="B130" s="232" t="s">
        <v>306</v>
      </c>
      <c r="C130" s="50" t="s">
        <v>307</v>
      </c>
      <c r="D130" s="242">
        <v>29600.87</v>
      </c>
      <c r="E130" s="242">
        <v>54532.21</v>
      </c>
      <c r="F130" s="52">
        <f t="shared" si="0"/>
        <v>184.22502446718627</v>
      </c>
    </row>
    <row r="131" spans="1:6" ht="23">
      <c r="A131" s="53" t="s">
        <v>308</v>
      </c>
      <c r="B131" s="232" t="s">
        <v>309</v>
      </c>
      <c r="C131" s="54" t="s">
        <v>308</v>
      </c>
      <c r="D131" s="242">
        <v>0</v>
      </c>
      <c r="E131" s="242">
        <v>0</v>
      </c>
      <c r="F131" s="52" t="str">
        <f t="shared" si="0"/>
        <v>-</v>
      </c>
    </row>
    <row r="132" spans="1:6" ht="23">
      <c r="A132" s="53" t="s">
        <v>310</v>
      </c>
      <c r="B132" s="232" t="s">
        <v>311</v>
      </c>
      <c r="C132" s="54" t="s">
        <v>310</v>
      </c>
      <c r="D132" s="242">
        <v>0</v>
      </c>
      <c r="E132" s="242">
        <v>0</v>
      </c>
      <c r="F132" s="52" t="str">
        <f>IF(D132&lt;&gt;0,IF(E132/D132&gt;=100,"&gt;&gt;100",E132/D132*100),"-")</f>
        <v>-</v>
      </c>
    </row>
    <row r="133" spans="1:6" ht="23">
      <c r="A133" s="53">
        <v>67</v>
      </c>
      <c r="B133" s="232" t="s">
        <v>312</v>
      </c>
      <c r="C133" s="50" t="s">
        <v>313</v>
      </c>
      <c r="D133" s="51">
        <f t="shared" ref="D133:E133" si="30">D134+D138</f>
        <v>0</v>
      </c>
      <c r="E133" s="51">
        <f t="shared" si="30"/>
        <v>0</v>
      </c>
      <c r="F133" s="52" t="str">
        <f t="shared" ref="F133:F223" si="31">IF(D133&lt;&gt;0,IF(E133/D133&gt;=100,"&gt;&gt;100",E133/D133*100),"-")</f>
        <v>-</v>
      </c>
    </row>
    <row r="134" spans="1:6" ht="23">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3">
      <c r="A136" s="53">
        <v>6712</v>
      </c>
      <c r="B136" s="232" t="s">
        <v>318</v>
      </c>
      <c r="C136" s="50" t="s">
        <v>319</v>
      </c>
      <c r="D136" s="242">
        <v>0</v>
      </c>
      <c r="E136" s="242">
        <v>0</v>
      </c>
      <c r="F136" s="52" t="str">
        <f t="shared" si="31"/>
        <v>-</v>
      </c>
    </row>
    <row r="137" spans="1:6" ht="23">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538739.25</v>
      </c>
      <c r="E139" s="51">
        <f t="shared" si="33"/>
        <v>729336.87999999989</v>
      </c>
      <c r="F139" s="52">
        <f t="shared" si="31"/>
        <v>135.37845627546164</v>
      </c>
    </row>
    <row r="140" spans="1:6" ht="12.75" customHeight="1">
      <c r="A140" s="53">
        <v>681</v>
      </c>
      <c r="B140" s="85" t="s">
        <v>326</v>
      </c>
      <c r="C140" s="50" t="s">
        <v>327</v>
      </c>
      <c r="D140" s="51">
        <f t="shared" ref="D140:E140" si="34">SUM(D141:D149)</f>
        <v>300172.21000000002</v>
      </c>
      <c r="E140" s="51">
        <f t="shared" si="34"/>
        <v>441975.22</v>
      </c>
      <c r="F140" s="52">
        <f t="shared" si="31"/>
        <v>147.24055234826702</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300172.21000000002</v>
      </c>
      <c r="E149" s="242">
        <v>441975.22</v>
      </c>
      <c r="F149" s="52">
        <f t="shared" si="31"/>
        <v>147.24055234826702</v>
      </c>
    </row>
    <row r="150" spans="1:6" ht="12.75" customHeight="1">
      <c r="A150" s="53">
        <v>683</v>
      </c>
      <c r="B150" s="85" t="s">
        <v>346</v>
      </c>
      <c r="C150" s="50" t="s">
        <v>347</v>
      </c>
      <c r="D150" s="242">
        <v>238567.04000000001</v>
      </c>
      <c r="E150" s="242">
        <v>287361.65999999997</v>
      </c>
      <c r="F150" s="52">
        <f t="shared" si="31"/>
        <v>120.45321097164133</v>
      </c>
    </row>
    <row r="151" spans="1:6" ht="12.75" customHeight="1">
      <c r="A151" s="53">
        <v>3</v>
      </c>
      <c r="B151" s="85" t="s">
        <v>348</v>
      </c>
      <c r="C151" s="50" t="s">
        <v>56</v>
      </c>
      <c r="D151" s="51">
        <f t="shared" ref="D151:E151" si="35">D152+D163+D196+D215+D224+D252+D263</f>
        <v>98426034.190000013</v>
      </c>
      <c r="E151" s="51">
        <f t="shared" si="35"/>
        <v>117634028.27000001</v>
      </c>
      <c r="F151" s="52">
        <f t="shared" si="31"/>
        <v>119.51515596261981</v>
      </c>
    </row>
    <row r="152" spans="1:6" ht="12.75" customHeight="1">
      <c r="A152" s="53">
        <v>31</v>
      </c>
      <c r="B152" s="85" t="s">
        <v>349</v>
      </c>
      <c r="C152" s="50" t="s">
        <v>350</v>
      </c>
      <c r="D152" s="51">
        <f t="shared" ref="D152:E152" si="36">D153+D158+D159</f>
        <v>45689315.390000001</v>
      </c>
      <c r="E152" s="51">
        <f t="shared" si="36"/>
        <v>57503511.68</v>
      </c>
      <c r="F152" s="52">
        <f t="shared" si="31"/>
        <v>125.85767851664016</v>
      </c>
    </row>
    <row r="153" spans="1:6" ht="12.75" customHeight="1">
      <c r="A153" s="53">
        <v>311</v>
      </c>
      <c r="B153" s="85" t="s">
        <v>351</v>
      </c>
      <c r="C153" s="50" t="s">
        <v>352</v>
      </c>
      <c r="D153" s="51">
        <f t="shared" ref="D153:E153" si="37">SUM(D154:D157)</f>
        <v>37185652.780000001</v>
      </c>
      <c r="E153" s="51">
        <f t="shared" si="37"/>
        <v>46859811.829999998</v>
      </c>
      <c r="F153" s="52">
        <f t="shared" si="31"/>
        <v>126.0158376329571</v>
      </c>
    </row>
    <row r="154" spans="1:6" ht="12.75" customHeight="1">
      <c r="A154" s="53">
        <v>3111</v>
      </c>
      <c r="B154" s="85" t="s">
        <v>353</v>
      </c>
      <c r="C154" s="50" t="s">
        <v>354</v>
      </c>
      <c r="D154" s="242">
        <v>36924335.710000001</v>
      </c>
      <c r="E154" s="242">
        <v>46546395.979999997</v>
      </c>
      <c r="F154" s="52">
        <f t="shared" si="31"/>
        <v>126.0588581621906</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125496</v>
      </c>
      <c r="E156" s="242">
        <v>169794.67</v>
      </c>
      <c r="F156" s="52">
        <f t="shared" si="31"/>
        <v>135.29887008350866</v>
      </c>
    </row>
    <row r="157" spans="1:6" ht="12.75" customHeight="1">
      <c r="A157" s="53">
        <v>3114</v>
      </c>
      <c r="B157" s="85" t="s">
        <v>359</v>
      </c>
      <c r="C157" s="50" t="s">
        <v>360</v>
      </c>
      <c r="D157" s="242">
        <v>135821.07</v>
      </c>
      <c r="E157" s="242">
        <v>143621.18</v>
      </c>
      <c r="F157" s="52">
        <f t="shared" si="31"/>
        <v>105.74293075441092</v>
      </c>
    </row>
    <row r="158" spans="1:6" ht="12.75" customHeight="1">
      <c r="A158" s="53">
        <v>312</v>
      </c>
      <c r="B158" s="85" t="s">
        <v>361</v>
      </c>
      <c r="C158" s="50" t="s">
        <v>362</v>
      </c>
      <c r="D158" s="242">
        <v>2498318.7000000002</v>
      </c>
      <c r="E158" s="242">
        <v>3205666.49</v>
      </c>
      <c r="F158" s="52">
        <f t="shared" si="31"/>
        <v>128.31295262690062</v>
      </c>
    </row>
    <row r="159" spans="1:6" ht="12.75" customHeight="1">
      <c r="A159" s="53">
        <v>313</v>
      </c>
      <c r="B159" s="85" t="s">
        <v>363</v>
      </c>
      <c r="C159" s="50" t="s">
        <v>364</v>
      </c>
      <c r="D159" s="51">
        <f t="shared" ref="D159:E159" si="38">SUM(D160:D162)</f>
        <v>6005343.9100000001</v>
      </c>
      <c r="E159" s="51">
        <f t="shared" si="38"/>
        <v>7438033.3599999994</v>
      </c>
      <c r="F159" s="52">
        <f t="shared" si="31"/>
        <v>123.85690930396689</v>
      </c>
    </row>
    <row r="160" spans="1:6" ht="12.75" customHeight="1">
      <c r="A160" s="53">
        <v>3131</v>
      </c>
      <c r="B160" s="85" t="s">
        <v>142</v>
      </c>
      <c r="C160" s="50" t="s">
        <v>365</v>
      </c>
      <c r="D160" s="242">
        <v>204305.04</v>
      </c>
      <c r="E160" s="242">
        <v>245140.27</v>
      </c>
      <c r="F160" s="52">
        <f t="shared" si="31"/>
        <v>119.98738259222581</v>
      </c>
    </row>
    <row r="161" spans="1:6" ht="12.75" customHeight="1">
      <c r="A161" s="53">
        <v>3132</v>
      </c>
      <c r="B161" s="85" t="s">
        <v>366</v>
      </c>
      <c r="C161" s="50" t="s">
        <v>367</v>
      </c>
      <c r="D161" s="242">
        <v>5800122.1600000001</v>
      </c>
      <c r="E161" s="242">
        <v>7192721.0999999996</v>
      </c>
      <c r="F161" s="52">
        <f t="shared" si="31"/>
        <v>124.00982085522143</v>
      </c>
    </row>
    <row r="162" spans="1:6" ht="12.75" customHeight="1">
      <c r="A162" s="53">
        <v>3133</v>
      </c>
      <c r="B162" s="85" t="s">
        <v>368</v>
      </c>
      <c r="C162" s="50" t="s">
        <v>369</v>
      </c>
      <c r="D162" s="242">
        <v>916.71</v>
      </c>
      <c r="E162" s="242">
        <v>171.99</v>
      </c>
      <c r="F162" s="52">
        <f t="shared" si="31"/>
        <v>18.761658539778121</v>
      </c>
    </row>
    <row r="163" spans="1:6" ht="12.75" customHeight="1">
      <c r="A163" s="53">
        <v>32</v>
      </c>
      <c r="B163" s="85" t="s">
        <v>370</v>
      </c>
      <c r="C163" s="50" t="s">
        <v>371</v>
      </c>
      <c r="D163" s="51">
        <f t="shared" ref="D163:E163" si="39">D164+D169+D177+D187+D188</f>
        <v>30382487.269999996</v>
      </c>
      <c r="E163" s="51">
        <f t="shared" si="39"/>
        <v>31833677.739999998</v>
      </c>
      <c r="F163" s="52">
        <f t="shared" si="31"/>
        <v>104.77640443688404</v>
      </c>
    </row>
    <row r="164" spans="1:6" ht="12.75" customHeight="1">
      <c r="A164" s="53">
        <v>321</v>
      </c>
      <c r="B164" s="85" t="s">
        <v>372</v>
      </c>
      <c r="C164" s="50" t="s">
        <v>373</v>
      </c>
      <c r="D164" s="51">
        <f t="shared" ref="D164:E164" si="40">SUM(D165:D168)</f>
        <v>1467869.56</v>
      </c>
      <c r="E164" s="51">
        <f t="shared" si="40"/>
        <v>1574696.72</v>
      </c>
      <c r="F164" s="52">
        <f t="shared" si="31"/>
        <v>107.2777011603129</v>
      </c>
    </row>
    <row r="165" spans="1:6" ht="12.75" customHeight="1">
      <c r="A165" s="53">
        <v>3211</v>
      </c>
      <c r="B165" s="85" t="s">
        <v>374</v>
      </c>
      <c r="C165" s="50" t="s">
        <v>375</v>
      </c>
      <c r="D165" s="242">
        <v>334338.07</v>
      </c>
      <c r="E165" s="242">
        <v>375612.13</v>
      </c>
      <c r="F165" s="52">
        <f t="shared" si="31"/>
        <v>112.34500755477832</v>
      </c>
    </row>
    <row r="166" spans="1:6" ht="12.75" customHeight="1">
      <c r="A166" s="53">
        <v>3212</v>
      </c>
      <c r="B166" s="85" t="s">
        <v>376</v>
      </c>
      <c r="C166" s="50" t="s">
        <v>377</v>
      </c>
      <c r="D166" s="242">
        <v>935579.55</v>
      </c>
      <c r="E166" s="242">
        <v>1023090.45</v>
      </c>
      <c r="F166" s="52">
        <f t="shared" si="31"/>
        <v>109.3536567788383</v>
      </c>
    </row>
    <row r="167" spans="1:6" ht="12.75" customHeight="1">
      <c r="A167" s="53">
        <v>3213</v>
      </c>
      <c r="B167" s="85" t="s">
        <v>378</v>
      </c>
      <c r="C167" s="50" t="s">
        <v>379</v>
      </c>
      <c r="D167" s="242">
        <v>192800.26</v>
      </c>
      <c r="E167" s="242">
        <v>173217.26</v>
      </c>
      <c r="F167" s="52">
        <f t="shared" si="31"/>
        <v>89.842856021044781</v>
      </c>
    </row>
    <row r="168" spans="1:6" ht="12.75" customHeight="1">
      <c r="A168" s="53">
        <v>3214</v>
      </c>
      <c r="B168" s="85" t="s">
        <v>380</v>
      </c>
      <c r="C168" s="50" t="s">
        <v>381</v>
      </c>
      <c r="D168" s="242">
        <v>5151.68</v>
      </c>
      <c r="E168" s="242">
        <v>2776.88</v>
      </c>
      <c r="F168" s="52">
        <f t="shared" si="31"/>
        <v>53.902416299149017</v>
      </c>
    </row>
    <row r="169" spans="1:6" ht="12.75" customHeight="1">
      <c r="A169" s="53">
        <v>322</v>
      </c>
      <c r="B169" s="85" t="s">
        <v>382</v>
      </c>
      <c r="C169" s="50" t="s">
        <v>383</v>
      </c>
      <c r="D169" s="51">
        <f t="shared" ref="D169:E169" si="41">SUM(D170:D176)</f>
        <v>6082750.709999999</v>
      </c>
      <c r="E169" s="51">
        <f t="shared" si="41"/>
        <v>6803159.0399999991</v>
      </c>
      <c r="F169" s="52">
        <f t="shared" si="31"/>
        <v>111.84346300458532</v>
      </c>
    </row>
    <row r="170" spans="1:6" ht="12.75" customHeight="1">
      <c r="A170" s="53">
        <v>3221</v>
      </c>
      <c r="B170" s="85" t="s">
        <v>384</v>
      </c>
      <c r="C170" s="50" t="s">
        <v>385</v>
      </c>
      <c r="D170" s="242">
        <v>626597.92000000004</v>
      </c>
      <c r="E170" s="242">
        <v>933718.97</v>
      </c>
      <c r="F170" s="52">
        <f t="shared" si="31"/>
        <v>149.01405513762316</v>
      </c>
    </row>
    <row r="171" spans="1:6" ht="12.75" customHeight="1">
      <c r="A171" s="53">
        <v>3222</v>
      </c>
      <c r="B171" s="85" t="s">
        <v>386</v>
      </c>
      <c r="C171" s="50" t="s">
        <v>387</v>
      </c>
      <c r="D171" s="242">
        <v>2838155.69</v>
      </c>
      <c r="E171" s="242">
        <v>3244270.61</v>
      </c>
      <c r="F171" s="52">
        <f t="shared" si="31"/>
        <v>114.3091135356285</v>
      </c>
    </row>
    <row r="172" spans="1:6" ht="12.75" customHeight="1">
      <c r="A172" s="53">
        <v>3223</v>
      </c>
      <c r="B172" s="85" t="s">
        <v>388</v>
      </c>
      <c r="C172" s="50" t="s">
        <v>389</v>
      </c>
      <c r="D172" s="242">
        <v>2272707.56</v>
      </c>
      <c r="E172" s="242">
        <v>2155909.04</v>
      </c>
      <c r="F172" s="52">
        <f t="shared" si="31"/>
        <v>94.86082054481308</v>
      </c>
    </row>
    <row r="173" spans="1:6" ht="12.75" customHeight="1">
      <c r="A173" s="53">
        <v>3224</v>
      </c>
      <c r="B173" s="85" t="s">
        <v>390</v>
      </c>
      <c r="C173" s="50" t="s">
        <v>391</v>
      </c>
      <c r="D173" s="242">
        <v>135234.01</v>
      </c>
      <c r="E173" s="242">
        <v>155763.6</v>
      </c>
      <c r="F173" s="52">
        <f t="shared" si="31"/>
        <v>115.18078921123464</v>
      </c>
    </row>
    <row r="174" spans="1:6" ht="12.75" customHeight="1">
      <c r="A174" s="53">
        <v>3225</v>
      </c>
      <c r="B174" s="85" t="s">
        <v>392</v>
      </c>
      <c r="C174" s="50" t="s">
        <v>393</v>
      </c>
      <c r="D174" s="242">
        <v>126382.93</v>
      </c>
      <c r="E174" s="242">
        <v>209712.47</v>
      </c>
      <c r="F174" s="52">
        <f t="shared" si="31"/>
        <v>165.9341732305146</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83672.600000000006</v>
      </c>
      <c r="E176" s="242">
        <v>103784.35</v>
      </c>
      <c r="F176" s="52">
        <f t="shared" si="31"/>
        <v>124.036243644873</v>
      </c>
    </row>
    <row r="177" spans="1:6" ht="12.75" customHeight="1">
      <c r="A177" s="53">
        <v>323</v>
      </c>
      <c r="B177" s="85" t="s">
        <v>398</v>
      </c>
      <c r="C177" s="50" t="s">
        <v>399</v>
      </c>
      <c r="D177" s="51">
        <f t="shared" ref="D177:E177" si="42">SUM(D178:D186)</f>
        <v>17907892.599999998</v>
      </c>
      <c r="E177" s="51">
        <f t="shared" si="42"/>
        <v>22326665.300000001</v>
      </c>
      <c r="F177" s="52">
        <f t="shared" si="31"/>
        <v>124.67500112213095</v>
      </c>
    </row>
    <row r="178" spans="1:6" ht="12.75" customHeight="1">
      <c r="A178" s="53">
        <v>3231</v>
      </c>
      <c r="B178" s="85" t="s">
        <v>400</v>
      </c>
      <c r="C178" s="50" t="s">
        <v>401</v>
      </c>
      <c r="D178" s="242">
        <v>963261.94</v>
      </c>
      <c r="E178" s="242">
        <v>1123600.6299999999</v>
      </c>
      <c r="F178" s="52">
        <f t="shared" si="31"/>
        <v>116.64538827310045</v>
      </c>
    </row>
    <row r="179" spans="1:6" ht="12.75" customHeight="1">
      <c r="A179" s="53">
        <v>3232</v>
      </c>
      <c r="B179" s="85" t="s">
        <v>402</v>
      </c>
      <c r="C179" s="50" t="s">
        <v>403</v>
      </c>
      <c r="D179" s="242">
        <v>9788783.0899999999</v>
      </c>
      <c r="E179" s="242">
        <v>13013876.18</v>
      </c>
      <c r="F179" s="52">
        <f t="shared" si="31"/>
        <v>132.94682352594657</v>
      </c>
    </row>
    <row r="180" spans="1:6" ht="12.75" customHeight="1">
      <c r="A180" s="53">
        <v>3233</v>
      </c>
      <c r="B180" s="85" t="s">
        <v>404</v>
      </c>
      <c r="C180" s="50" t="s">
        <v>405</v>
      </c>
      <c r="D180" s="242">
        <v>466198.44</v>
      </c>
      <c r="E180" s="242">
        <v>489598.92</v>
      </c>
      <c r="F180" s="52">
        <f t="shared" si="31"/>
        <v>105.01942477542397</v>
      </c>
    </row>
    <row r="181" spans="1:6" ht="12.75" customHeight="1">
      <c r="A181" s="53">
        <v>3234</v>
      </c>
      <c r="B181" s="85" t="s">
        <v>406</v>
      </c>
      <c r="C181" s="50" t="s">
        <v>407</v>
      </c>
      <c r="D181" s="242">
        <v>630100.04</v>
      </c>
      <c r="E181" s="242">
        <v>731463.26</v>
      </c>
      <c r="F181" s="52">
        <f t="shared" si="31"/>
        <v>116.08684551107153</v>
      </c>
    </row>
    <row r="182" spans="1:6" ht="12.75" customHeight="1">
      <c r="A182" s="53">
        <v>3235</v>
      </c>
      <c r="B182" s="85" t="s">
        <v>408</v>
      </c>
      <c r="C182" s="50" t="s">
        <v>409</v>
      </c>
      <c r="D182" s="242">
        <v>462965.02</v>
      </c>
      <c r="E182" s="242">
        <v>482251.47</v>
      </c>
      <c r="F182" s="52">
        <f t="shared" si="31"/>
        <v>104.16585469027444</v>
      </c>
    </row>
    <row r="183" spans="1:6" ht="12.75" customHeight="1">
      <c r="A183" s="53">
        <v>3236</v>
      </c>
      <c r="B183" s="85" t="s">
        <v>410</v>
      </c>
      <c r="C183" s="50" t="s">
        <v>411</v>
      </c>
      <c r="D183" s="242">
        <v>1466079.48</v>
      </c>
      <c r="E183" s="242">
        <v>1587541.5</v>
      </c>
      <c r="F183" s="52">
        <f t="shared" si="31"/>
        <v>108.28481822827231</v>
      </c>
    </row>
    <row r="184" spans="1:6" ht="12.75" customHeight="1">
      <c r="A184" s="53">
        <v>3237</v>
      </c>
      <c r="B184" s="85" t="s">
        <v>412</v>
      </c>
      <c r="C184" s="50" t="s">
        <v>413</v>
      </c>
      <c r="D184" s="242">
        <v>1896854.28</v>
      </c>
      <c r="E184" s="242">
        <v>2457417.56</v>
      </c>
      <c r="F184" s="52">
        <f t="shared" si="31"/>
        <v>129.5522584897771</v>
      </c>
    </row>
    <row r="185" spans="1:6" ht="12.75" customHeight="1">
      <c r="A185" s="53">
        <v>3238</v>
      </c>
      <c r="B185" s="85" t="s">
        <v>414</v>
      </c>
      <c r="C185" s="50" t="s">
        <v>415</v>
      </c>
      <c r="D185" s="242">
        <v>264017.25</v>
      </c>
      <c r="E185" s="242">
        <v>272846.42</v>
      </c>
      <c r="F185" s="52">
        <f t="shared" si="31"/>
        <v>103.34416406503742</v>
      </c>
    </row>
    <row r="186" spans="1:6" ht="12.75" customHeight="1">
      <c r="A186" s="53">
        <v>3239</v>
      </c>
      <c r="B186" s="85" t="s">
        <v>416</v>
      </c>
      <c r="C186" s="50" t="s">
        <v>417</v>
      </c>
      <c r="D186" s="242">
        <v>1969633.06</v>
      </c>
      <c r="E186" s="242">
        <v>2168069.36</v>
      </c>
      <c r="F186" s="52">
        <f t="shared" si="31"/>
        <v>110.07478519882277</v>
      </c>
    </row>
    <row r="187" spans="1:6" ht="12.75" customHeight="1">
      <c r="A187" s="53">
        <v>324</v>
      </c>
      <c r="B187" s="85" t="s">
        <v>418</v>
      </c>
      <c r="C187" s="50" t="s">
        <v>419</v>
      </c>
      <c r="D187" s="242">
        <v>57440.55</v>
      </c>
      <c r="E187" s="242">
        <v>145374.18</v>
      </c>
      <c r="F187" s="52">
        <f t="shared" si="31"/>
        <v>253.08633012740995</v>
      </c>
    </row>
    <row r="188" spans="1:6" ht="12.75" customHeight="1">
      <c r="A188" s="53">
        <v>329</v>
      </c>
      <c r="B188" s="85" t="s">
        <v>420</v>
      </c>
      <c r="C188" s="50" t="s">
        <v>421</v>
      </c>
      <c r="D188" s="51">
        <f t="shared" ref="D188:E188" si="43">SUM(D189:D195)</f>
        <v>4866533.8499999996</v>
      </c>
      <c r="E188" s="51">
        <f t="shared" si="43"/>
        <v>983782.5</v>
      </c>
      <c r="F188" s="52">
        <f t="shared" si="31"/>
        <v>20.215260600725095</v>
      </c>
    </row>
    <row r="189" spans="1:6" ht="12.75" customHeight="1">
      <c r="A189" s="53">
        <v>3291</v>
      </c>
      <c r="B189" s="232" t="s">
        <v>422</v>
      </c>
      <c r="C189" s="50" t="s">
        <v>423</v>
      </c>
      <c r="D189" s="242">
        <v>224612.31</v>
      </c>
      <c r="E189" s="242">
        <v>259237.73</v>
      </c>
      <c r="F189" s="52">
        <f t="shared" si="31"/>
        <v>115.41563772706849</v>
      </c>
    </row>
    <row r="190" spans="1:6" ht="12.75" customHeight="1">
      <c r="A190" s="53">
        <v>3292</v>
      </c>
      <c r="B190" s="85" t="s">
        <v>424</v>
      </c>
      <c r="C190" s="50" t="s">
        <v>425</v>
      </c>
      <c r="D190" s="242">
        <v>97791.95</v>
      </c>
      <c r="E190" s="242">
        <v>91245.21</v>
      </c>
      <c r="F190" s="52">
        <f t="shared" si="31"/>
        <v>93.305440785258924</v>
      </c>
    </row>
    <row r="191" spans="1:6" ht="12.75" customHeight="1">
      <c r="A191" s="53">
        <v>3293</v>
      </c>
      <c r="B191" s="85" t="s">
        <v>426</v>
      </c>
      <c r="C191" s="50" t="s">
        <v>427</v>
      </c>
      <c r="D191" s="242">
        <v>221656.78</v>
      </c>
      <c r="E191" s="242">
        <v>224465.12</v>
      </c>
      <c r="F191" s="52">
        <f t="shared" si="31"/>
        <v>101.26697680982282</v>
      </c>
    </row>
    <row r="192" spans="1:6" ht="12.75" customHeight="1">
      <c r="A192" s="53">
        <v>3294</v>
      </c>
      <c r="B192" s="85" t="s">
        <v>428</v>
      </c>
      <c r="C192" s="50" t="s">
        <v>429</v>
      </c>
      <c r="D192" s="242">
        <v>36605.06</v>
      </c>
      <c r="E192" s="242">
        <v>35255.72</v>
      </c>
      <c r="F192" s="52">
        <f t="shared" si="31"/>
        <v>96.313788312326238</v>
      </c>
    </row>
    <row r="193" spans="1:6" ht="12.75" customHeight="1">
      <c r="A193" s="53">
        <v>3295</v>
      </c>
      <c r="B193" s="85" t="s">
        <v>430</v>
      </c>
      <c r="C193" s="50" t="s">
        <v>431</v>
      </c>
      <c r="D193" s="242">
        <v>74394.179999999993</v>
      </c>
      <c r="E193" s="242">
        <v>128388.93</v>
      </c>
      <c r="F193" s="52">
        <f t="shared" si="31"/>
        <v>172.57926628131395</v>
      </c>
    </row>
    <row r="194" spans="1:6" ht="12.75" customHeight="1">
      <c r="A194" s="53" t="s">
        <v>432</v>
      </c>
      <c r="B194" s="85" t="s">
        <v>433</v>
      </c>
      <c r="C194" s="50" t="s">
        <v>432</v>
      </c>
      <c r="D194" s="242">
        <v>4059416.78</v>
      </c>
      <c r="E194" s="242">
        <v>86501.91</v>
      </c>
      <c r="F194" s="52">
        <f t="shared" si="31"/>
        <v>2.1308950198506103</v>
      </c>
    </row>
    <row r="195" spans="1:6" ht="12.75" customHeight="1">
      <c r="A195" s="53">
        <v>3299</v>
      </c>
      <c r="B195" s="85" t="s">
        <v>434</v>
      </c>
      <c r="C195" s="50" t="s">
        <v>435</v>
      </c>
      <c r="D195" s="242">
        <v>152056.79</v>
      </c>
      <c r="E195" s="242">
        <v>158687.88</v>
      </c>
      <c r="F195" s="52">
        <f t="shared" si="31"/>
        <v>104.36092988678769</v>
      </c>
    </row>
    <row r="196" spans="1:6" ht="12.75" customHeight="1">
      <c r="A196" s="53">
        <v>34</v>
      </c>
      <c r="B196" s="232" t="s">
        <v>436</v>
      </c>
      <c r="C196" s="50" t="s">
        <v>437</v>
      </c>
      <c r="D196" s="51">
        <f t="shared" ref="D196:E196" si="44">D197+D202+D210</f>
        <v>543918.19999999995</v>
      </c>
      <c r="E196" s="51">
        <f t="shared" si="44"/>
        <v>424020.54</v>
      </c>
      <c r="F196" s="52">
        <f t="shared" si="31"/>
        <v>77.956674367579538</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219001.31</v>
      </c>
      <c r="E202" s="51">
        <f t="shared" si="46"/>
        <v>232380.36</v>
      </c>
      <c r="F202" s="52">
        <f t="shared" si="31"/>
        <v>106.10911870801138</v>
      </c>
    </row>
    <row r="203" spans="1:6" ht="23">
      <c r="A203" s="53">
        <v>3421</v>
      </c>
      <c r="B203" s="85" t="s">
        <v>450</v>
      </c>
      <c r="C203" s="50" t="s">
        <v>451</v>
      </c>
      <c r="D203" s="242">
        <v>0</v>
      </c>
      <c r="E203" s="242">
        <v>0</v>
      </c>
      <c r="F203" s="52" t="str">
        <f t="shared" si="31"/>
        <v>-</v>
      </c>
    </row>
    <row r="204" spans="1:6" ht="23">
      <c r="A204" s="53">
        <v>3422</v>
      </c>
      <c r="B204" s="232" t="s">
        <v>452</v>
      </c>
      <c r="C204" s="50" t="s">
        <v>453</v>
      </c>
      <c r="D204" s="242">
        <v>0</v>
      </c>
      <c r="E204" s="242">
        <v>0</v>
      </c>
      <c r="F204" s="52" t="str">
        <f t="shared" si="31"/>
        <v>-</v>
      </c>
    </row>
    <row r="205" spans="1:6" ht="23">
      <c r="A205" s="53">
        <v>3423</v>
      </c>
      <c r="B205" s="232" t="s">
        <v>454</v>
      </c>
      <c r="C205" s="50" t="s">
        <v>455</v>
      </c>
      <c r="D205" s="242">
        <v>218927.19</v>
      </c>
      <c r="E205" s="242">
        <v>232380.36</v>
      </c>
      <c r="F205" s="52">
        <f t="shared" si="31"/>
        <v>106.14504301635625</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3">
      <c r="A208" s="53">
        <v>3427</v>
      </c>
      <c r="B208" s="85" t="s">
        <v>460</v>
      </c>
      <c r="C208" s="50" t="s">
        <v>461</v>
      </c>
      <c r="D208" s="242">
        <v>74.12</v>
      </c>
      <c r="E208" s="242">
        <v>0</v>
      </c>
      <c r="F208" s="52">
        <f t="shared" si="31"/>
        <v>0</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324916.89</v>
      </c>
      <c r="E210" s="51">
        <f t="shared" si="47"/>
        <v>191640.18</v>
      </c>
      <c r="F210" s="52">
        <f t="shared" si="31"/>
        <v>58.981292108268043</v>
      </c>
    </row>
    <row r="211" spans="1:6" ht="12.75" customHeight="1">
      <c r="A211" s="53">
        <v>3431</v>
      </c>
      <c r="B211" s="232" t="s">
        <v>466</v>
      </c>
      <c r="C211" s="50" t="s">
        <v>467</v>
      </c>
      <c r="D211" s="242">
        <v>100353.92</v>
      </c>
      <c r="E211" s="242">
        <v>106927.55</v>
      </c>
      <c r="F211" s="52">
        <f t="shared" si="31"/>
        <v>106.55044665918383</v>
      </c>
    </row>
    <row r="212" spans="1:6" ht="12.75" customHeight="1">
      <c r="A212" s="53">
        <v>3432</v>
      </c>
      <c r="B212" s="85" t="s">
        <v>468</v>
      </c>
      <c r="C212" s="50" t="s">
        <v>469</v>
      </c>
      <c r="D212" s="242">
        <v>6.8</v>
      </c>
      <c r="E212" s="242">
        <v>0</v>
      </c>
      <c r="F212" s="52">
        <f t="shared" si="31"/>
        <v>0</v>
      </c>
    </row>
    <row r="213" spans="1:6" ht="12.75" customHeight="1">
      <c r="A213" s="53">
        <v>3433</v>
      </c>
      <c r="B213" s="85" t="s">
        <v>470</v>
      </c>
      <c r="C213" s="50" t="s">
        <v>471</v>
      </c>
      <c r="D213" s="242">
        <v>27256.52</v>
      </c>
      <c r="E213" s="242">
        <v>3980</v>
      </c>
      <c r="F213" s="52">
        <f t="shared" si="31"/>
        <v>14.602010821630934</v>
      </c>
    </row>
    <row r="214" spans="1:6" ht="12.75" customHeight="1">
      <c r="A214" s="53">
        <v>3434</v>
      </c>
      <c r="B214" s="85" t="s">
        <v>472</v>
      </c>
      <c r="C214" s="50" t="s">
        <v>473</v>
      </c>
      <c r="D214" s="242">
        <v>197299.65</v>
      </c>
      <c r="E214" s="242">
        <v>80732.63</v>
      </c>
      <c r="F214" s="52">
        <f t="shared" si="31"/>
        <v>40.918790276617322</v>
      </c>
    </row>
    <row r="215" spans="1:6" ht="12.75" customHeight="1">
      <c r="A215" s="53">
        <v>35</v>
      </c>
      <c r="B215" s="85" t="s">
        <v>474</v>
      </c>
      <c r="C215" s="50" t="s">
        <v>475</v>
      </c>
      <c r="D215" s="51">
        <f t="shared" ref="D215:E215" si="48">D216+D219+D223</f>
        <v>9404852.290000001</v>
      </c>
      <c r="E215" s="51">
        <f t="shared" si="48"/>
        <v>13510384.199999999</v>
      </c>
      <c r="F215" s="52">
        <f t="shared" si="31"/>
        <v>143.65333748372987</v>
      </c>
    </row>
    <row r="216" spans="1:6" ht="12.75" customHeight="1">
      <c r="A216" s="53">
        <v>351</v>
      </c>
      <c r="B216" s="85" t="s">
        <v>476</v>
      </c>
      <c r="C216" s="50" t="s">
        <v>477</v>
      </c>
      <c r="D216" s="51">
        <f t="shared" ref="D216:E216" si="49">SUM(D217:D218)</f>
        <v>8741766.2300000004</v>
      </c>
      <c r="E216" s="51">
        <f t="shared" si="49"/>
        <v>12773371.529999999</v>
      </c>
      <c r="F216" s="52">
        <f t="shared" si="31"/>
        <v>146.11888712105264</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8741766.2300000004</v>
      </c>
      <c r="E218" s="242">
        <v>12773371.529999999</v>
      </c>
      <c r="F218" s="52">
        <f t="shared" si="31"/>
        <v>146.11888712105264</v>
      </c>
    </row>
    <row r="219" spans="1:6" ht="23">
      <c r="A219" s="53">
        <v>352</v>
      </c>
      <c r="B219" s="85" t="s">
        <v>482</v>
      </c>
      <c r="C219" s="50" t="s">
        <v>483</v>
      </c>
      <c r="D219" s="51">
        <f t="shared" ref="D219:E219" si="50">SUM(D220:D222)</f>
        <v>663086.06000000006</v>
      </c>
      <c r="E219" s="51">
        <f t="shared" si="50"/>
        <v>737012.66999999993</v>
      </c>
      <c r="F219" s="52">
        <f t="shared" si="31"/>
        <v>111.14887108318938</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624497</v>
      </c>
      <c r="E221" s="242">
        <v>693500.08</v>
      </c>
      <c r="F221" s="52">
        <f t="shared" si="31"/>
        <v>111.04938534532592</v>
      </c>
    </row>
    <row r="222" spans="1:6" ht="12.75" customHeight="1">
      <c r="A222" s="53">
        <v>3523</v>
      </c>
      <c r="B222" s="85" t="s">
        <v>488</v>
      </c>
      <c r="C222" s="50" t="s">
        <v>489</v>
      </c>
      <c r="D222" s="242">
        <v>38589.06</v>
      </c>
      <c r="E222" s="242">
        <v>43512.59</v>
      </c>
      <c r="F222" s="52">
        <f t="shared" si="31"/>
        <v>112.75887518379561</v>
      </c>
    </row>
    <row r="223" spans="1:6" ht="23">
      <c r="A223" s="53" t="s">
        <v>490</v>
      </c>
      <c r="B223" s="85" t="s">
        <v>491</v>
      </c>
      <c r="C223" s="50" t="s">
        <v>490</v>
      </c>
      <c r="D223" s="242">
        <v>0</v>
      </c>
      <c r="E223" s="242">
        <v>0</v>
      </c>
      <c r="F223" s="52" t="str">
        <f t="shared" si="31"/>
        <v>-</v>
      </c>
    </row>
    <row r="224" spans="1:6" ht="23">
      <c r="A224" s="53">
        <v>36</v>
      </c>
      <c r="B224" s="85" t="s">
        <v>492</v>
      </c>
      <c r="C224" s="50" t="s">
        <v>493</v>
      </c>
      <c r="D224" s="51">
        <f t="shared" ref="D224:E224" si="51">D225+D228+D231+D236+D240+D244+D247</f>
        <v>969209.51</v>
      </c>
      <c r="E224" s="51">
        <f t="shared" si="51"/>
        <v>1003251.9500000001</v>
      </c>
      <c r="F224" s="52">
        <f t="shared" ref="F224:F235" si="52">IF(D224&lt;&gt;0,IF(E224/D224&gt;=100,"&gt;&gt;100",E224/D224*100),"-")</f>
        <v>103.51239227935352</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3">
      <c r="A228" s="53">
        <v>362</v>
      </c>
      <c r="B228" s="85" t="s">
        <v>500</v>
      </c>
      <c r="C228" s="50" t="s">
        <v>501</v>
      </c>
      <c r="D228" s="51">
        <f t="shared" ref="D228:E228" si="54">SUM(D229:D230)</f>
        <v>0</v>
      </c>
      <c r="E228" s="51">
        <f t="shared" si="54"/>
        <v>400</v>
      </c>
      <c r="F228" s="52" t="str">
        <f t="shared" si="52"/>
        <v>-</v>
      </c>
    </row>
    <row r="229" spans="1:6" ht="12.75" customHeight="1">
      <c r="A229" s="53">
        <v>3621</v>
      </c>
      <c r="B229" s="85" t="s">
        <v>502</v>
      </c>
      <c r="C229" s="50" t="s">
        <v>503</v>
      </c>
      <c r="D229" s="242">
        <v>0</v>
      </c>
      <c r="E229" s="242">
        <v>400</v>
      </c>
      <c r="F229" s="52" t="str">
        <f t="shared" si="52"/>
        <v>-</v>
      </c>
    </row>
    <row r="230" spans="1:6" ht="11.5">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368546.84</v>
      </c>
      <c r="E231" s="51">
        <f t="shared" si="55"/>
        <v>277609.28000000003</v>
      </c>
      <c r="F231" s="52">
        <f t="shared" si="52"/>
        <v>75.325372481826193</v>
      </c>
    </row>
    <row r="232" spans="1:6" ht="12.75" customHeight="1">
      <c r="A232" s="53">
        <v>3631</v>
      </c>
      <c r="B232" s="85" t="s">
        <v>508</v>
      </c>
      <c r="C232" s="50" t="s">
        <v>509</v>
      </c>
      <c r="D232" s="242">
        <v>352144.63</v>
      </c>
      <c r="E232" s="242">
        <v>154599.98000000001</v>
      </c>
      <c r="F232" s="52">
        <f t="shared" si="52"/>
        <v>43.902410211395249</v>
      </c>
    </row>
    <row r="233" spans="1:6" ht="12.75" customHeight="1">
      <c r="A233" s="53">
        <v>3632</v>
      </c>
      <c r="B233" s="85" t="s">
        <v>510</v>
      </c>
      <c r="C233" s="50" t="s">
        <v>511</v>
      </c>
      <c r="D233" s="242">
        <v>16402.21</v>
      </c>
      <c r="E233" s="242">
        <v>123009.3</v>
      </c>
      <c r="F233" s="52">
        <f t="shared" si="52"/>
        <v>749.95564622084464</v>
      </c>
    </row>
    <row r="234" spans="1:6" ht="12.75" customHeight="1">
      <c r="A234" s="53" t="s">
        <v>512</v>
      </c>
      <c r="B234" s="85" t="s">
        <v>513</v>
      </c>
      <c r="C234" s="54" t="s">
        <v>512</v>
      </c>
      <c r="D234" s="242">
        <v>0</v>
      </c>
      <c r="E234" s="242">
        <v>0</v>
      </c>
      <c r="F234" s="52" t="str">
        <f t="shared" si="52"/>
        <v>-</v>
      </c>
    </row>
    <row r="235" spans="1:6" ht="11.5">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600662.67000000004</v>
      </c>
      <c r="E236" s="51">
        <f t="shared" si="56"/>
        <v>725242.67</v>
      </c>
      <c r="F236" s="52">
        <f t="shared" ref="F236:F239" si="57">IF(D236&lt;&gt;0,IF(E236/D236&gt;=100,"&gt;&gt;100",E236/D236*100),"-")</f>
        <v>120.74042656920896</v>
      </c>
    </row>
    <row r="237" spans="1:6" ht="12.75" customHeight="1">
      <c r="A237" s="53" t="s">
        <v>518</v>
      </c>
      <c r="B237" s="85" t="s">
        <v>519</v>
      </c>
      <c r="C237" s="50" t="s">
        <v>518</v>
      </c>
      <c r="D237" s="242">
        <v>534696.04</v>
      </c>
      <c r="E237" s="242">
        <v>656210.92000000004</v>
      </c>
      <c r="F237" s="52">
        <f t="shared" si="57"/>
        <v>122.72597343342957</v>
      </c>
    </row>
    <row r="238" spans="1:6" ht="12.75" customHeight="1">
      <c r="A238" s="53" t="s">
        <v>520</v>
      </c>
      <c r="B238" s="85" t="s">
        <v>521</v>
      </c>
      <c r="C238" s="50" t="s">
        <v>520</v>
      </c>
      <c r="D238" s="242">
        <v>65966.63</v>
      </c>
      <c r="E238" s="242">
        <v>69031.75</v>
      </c>
      <c r="F238" s="52">
        <f t="shared" si="57"/>
        <v>104.64647049576431</v>
      </c>
    </row>
    <row r="239" spans="1:6" ht="12.75" customHeight="1">
      <c r="A239" s="53" t="s">
        <v>522</v>
      </c>
      <c r="B239" s="85" t="s">
        <v>523</v>
      </c>
      <c r="C239" s="54" t="s">
        <v>522</v>
      </c>
      <c r="D239" s="242">
        <v>0</v>
      </c>
      <c r="E239" s="242">
        <v>0</v>
      </c>
      <c r="F239" s="52" t="str">
        <f t="shared" si="57"/>
        <v>-</v>
      </c>
    </row>
    <row r="240" spans="1:6" ht="23">
      <c r="A240" s="53" t="s">
        <v>524</v>
      </c>
      <c r="B240" s="85" t="s">
        <v>525</v>
      </c>
      <c r="C240" s="50" t="s">
        <v>524</v>
      </c>
      <c r="D240" s="51">
        <f t="shared" ref="D240:E240" si="58">SUM(D241:D243)</f>
        <v>0</v>
      </c>
      <c r="E240" s="51">
        <f t="shared" si="58"/>
        <v>0</v>
      </c>
      <c r="F240" s="52" t="str">
        <f t="shared" ref="F240:F243" si="59">IF(D240&lt;&gt;0,IF(E240/D240&gt;=100,"&gt;&gt;100",E240/D240*100),"-")</f>
        <v>-</v>
      </c>
    </row>
    <row r="241" spans="1:6" ht="23">
      <c r="A241" s="53">
        <v>3672</v>
      </c>
      <c r="B241" s="85" t="s">
        <v>526</v>
      </c>
      <c r="C241" s="50" t="s">
        <v>527</v>
      </c>
      <c r="D241" s="242">
        <v>0</v>
      </c>
      <c r="E241" s="242">
        <v>0</v>
      </c>
      <c r="F241" s="52" t="str">
        <f t="shared" si="59"/>
        <v>-</v>
      </c>
    </row>
    <row r="242" spans="1:6" ht="23">
      <c r="A242" s="53">
        <v>3673</v>
      </c>
      <c r="B242" s="85" t="s">
        <v>528</v>
      </c>
      <c r="C242" s="50" t="s">
        <v>529</v>
      </c>
      <c r="D242" s="242">
        <v>0</v>
      </c>
      <c r="E242" s="242">
        <v>0</v>
      </c>
      <c r="F242" s="52" t="str">
        <f t="shared" si="59"/>
        <v>-</v>
      </c>
    </row>
    <row r="243" spans="1:6" ht="23">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11.5">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3">
      <c r="A250" s="53" t="s">
        <v>542</v>
      </c>
      <c r="B250" s="85" t="s">
        <v>206</v>
      </c>
      <c r="C250" s="50" t="s">
        <v>542</v>
      </c>
      <c r="D250" s="242">
        <v>0</v>
      </c>
      <c r="E250" s="242">
        <v>0</v>
      </c>
      <c r="F250" s="52" t="str">
        <f t="shared" si="61"/>
        <v>-</v>
      </c>
    </row>
    <row r="251" spans="1:6" ht="23">
      <c r="A251" s="53" t="s">
        <v>543</v>
      </c>
      <c r="B251" s="85" t="s">
        <v>208</v>
      </c>
      <c r="C251" s="50" t="s">
        <v>543</v>
      </c>
      <c r="D251" s="242">
        <v>0</v>
      </c>
      <c r="E251" s="242">
        <v>0</v>
      </c>
      <c r="F251" s="52" t="str">
        <f t="shared" si="61"/>
        <v>-</v>
      </c>
    </row>
    <row r="252" spans="1:6" ht="23">
      <c r="A252" s="53">
        <v>37</v>
      </c>
      <c r="B252" s="85" t="s">
        <v>544</v>
      </c>
      <c r="C252" s="50" t="s">
        <v>545</v>
      </c>
      <c r="D252" s="51">
        <f t="shared" ref="D252:E252" si="63">D253+D259</f>
        <v>1591652.98</v>
      </c>
      <c r="E252" s="51">
        <f t="shared" si="63"/>
        <v>2972217.53</v>
      </c>
      <c r="F252" s="52">
        <f t="shared" ref="F252:F258" si="64">IF(D252&lt;&gt;0,IF(E252/D252&gt;=100,"&gt;&gt;100",E252/D252*100),"-")</f>
        <v>186.73778564470754</v>
      </c>
    </row>
    <row r="253" spans="1:6" ht="11.5">
      <c r="A253" s="53">
        <v>371</v>
      </c>
      <c r="B253" s="85" t="s">
        <v>546</v>
      </c>
      <c r="C253" s="50" t="s">
        <v>547</v>
      </c>
      <c r="D253" s="51">
        <f t="shared" ref="D253:E253" si="65">SUM(D254:D258)</f>
        <v>0</v>
      </c>
      <c r="E253" s="51">
        <f t="shared" si="65"/>
        <v>0</v>
      </c>
      <c r="F253" s="52" t="str">
        <f t="shared" si="64"/>
        <v>-</v>
      </c>
    </row>
    <row r="254" spans="1:6" ht="23">
      <c r="A254" s="53">
        <v>3711</v>
      </c>
      <c r="B254" s="85" t="s">
        <v>548</v>
      </c>
      <c r="C254" s="50" t="s">
        <v>549</v>
      </c>
      <c r="D254" s="242">
        <v>0</v>
      </c>
      <c r="E254" s="242">
        <v>0</v>
      </c>
      <c r="F254" s="52" t="str">
        <f t="shared" si="64"/>
        <v>-</v>
      </c>
    </row>
    <row r="255" spans="1:6" ht="23">
      <c r="A255" s="53">
        <v>3712</v>
      </c>
      <c r="B255" s="85" t="s">
        <v>550</v>
      </c>
      <c r="C255" s="50" t="s">
        <v>551</v>
      </c>
      <c r="D255" s="242">
        <v>0</v>
      </c>
      <c r="E255" s="242">
        <v>0</v>
      </c>
      <c r="F255" s="52" t="str">
        <f t="shared" si="64"/>
        <v>-</v>
      </c>
    </row>
    <row r="256" spans="1:6" ht="11.5">
      <c r="A256" s="53" t="s">
        <v>552</v>
      </c>
      <c r="B256" s="85" t="s">
        <v>553</v>
      </c>
      <c r="C256" s="50" t="s">
        <v>552</v>
      </c>
      <c r="D256" s="242">
        <v>0</v>
      </c>
      <c r="E256" s="242">
        <v>0</v>
      </c>
      <c r="F256" s="52" t="str">
        <f t="shared" si="64"/>
        <v>-</v>
      </c>
    </row>
    <row r="257" spans="1:6" ht="11.5">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1591652.98</v>
      </c>
      <c r="E259" s="51">
        <f t="shared" si="66"/>
        <v>2972217.53</v>
      </c>
      <c r="F259" s="52">
        <f t="shared" ref="F259:F262" si="67">IF(D259&lt;&gt;0,IF(E259/D259&gt;=100,"&gt;&gt;100",E259/D259*100),"-")</f>
        <v>186.73778564470754</v>
      </c>
    </row>
    <row r="260" spans="1:6" ht="12.75" customHeight="1">
      <c r="A260" s="53">
        <v>3721</v>
      </c>
      <c r="B260" s="85" t="s">
        <v>560</v>
      </c>
      <c r="C260" s="50" t="s">
        <v>561</v>
      </c>
      <c r="D260" s="242">
        <v>924308.35</v>
      </c>
      <c r="E260" s="242">
        <v>1507304.16</v>
      </c>
      <c r="F260" s="52">
        <f t="shared" si="67"/>
        <v>163.07373616174732</v>
      </c>
    </row>
    <row r="261" spans="1:6" ht="12.75" customHeight="1">
      <c r="A261" s="53">
        <v>3722</v>
      </c>
      <c r="B261" s="85" t="s">
        <v>562</v>
      </c>
      <c r="C261" s="50" t="s">
        <v>563</v>
      </c>
      <c r="D261" s="242">
        <v>667344.63</v>
      </c>
      <c r="E261" s="242">
        <v>1464059.84</v>
      </c>
      <c r="F261" s="52">
        <f t="shared" si="67"/>
        <v>219.38587263375447</v>
      </c>
    </row>
    <row r="262" spans="1:6" ht="12.75" customHeight="1">
      <c r="A262" s="53" t="s">
        <v>564</v>
      </c>
      <c r="B262" s="85" t="s">
        <v>565</v>
      </c>
      <c r="C262" s="50" t="s">
        <v>564</v>
      </c>
      <c r="D262" s="242">
        <v>0</v>
      </c>
      <c r="E262" s="242">
        <v>853.53</v>
      </c>
      <c r="F262" s="52" t="str">
        <f t="shared" si="67"/>
        <v>-</v>
      </c>
    </row>
    <row r="263" spans="1:6" ht="12.75" customHeight="1">
      <c r="A263" s="53">
        <v>38</v>
      </c>
      <c r="B263" s="85" t="s">
        <v>566</v>
      </c>
      <c r="C263" s="50" t="s">
        <v>567</v>
      </c>
      <c r="D263" s="51">
        <f t="shared" ref="D263:E263" si="68">D264+D268+D273+D279</f>
        <v>9844598.5499999989</v>
      </c>
      <c r="E263" s="51">
        <f t="shared" si="68"/>
        <v>10386964.630000001</v>
      </c>
      <c r="F263" s="52">
        <f t="shared" ref="F263:F267" si="69">IF(D263&lt;&gt;0,IF(E263/D263&gt;=100,"&gt;&gt;100",E263/D263*100),"-")</f>
        <v>105.50927574390529</v>
      </c>
    </row>
    <row r="264" spans="1:6" ht="12.75" customHeight="1">
      <c r="A264" s="53">
        <v>381</v>
      </c>
      <c r="B264" s="85" t="s">
        <v>568</v>
      </c>
      <c r="C264" s="50" t="s">
        <v>569</v>
      </c>
      <c r="D264" s="51">
        <f t="shared" ref="D264:E264" si="70">SUM(D265:D267)</f>
        <v>3869167.21</v>
      </c>
      <c r="E264" s="51">
        <f t="shared" si="70"/>
        <v>4641147.3500000006</v>
      </c>
      <c r="F264" s="52">
        <f t="shared" si="69"/>
        <v>119.95210075193418</v>
      </c>
    </row>
    <row r="265" spans="1:6" ht="12.75" customHeight="1">
      <c r="A265" s="53">
        <v>3811</v>
      </c>
      <c r="B265" s="85" t="s">
        <v>570</v>
      </c>
      <c r="C265" s="50" t="s">
        <v>571</v>
      </c>
      <c r="D265" s="242">
        <v>3853517.25</v>
      </c>
      <c r="E265" s="242">
        <v>4625067.8600000003</v>
      </c>
      <c r="F265" s="52">
        <f t="shared" si="69"/>
        <v>120.02198407182428</v>
      </c>
    </row>
    <row r="266" spans="1:6" ht="12.75" customHeight="1">
      <c r="A266" s="53">
        <v>3812</v>
      </c>
      <c r="B266" s="85" t="s">
        <v>572</v>
      </c>
      <c r="C266" s="50" t="s">
        <v>573</v>
      </c>
      <c r="D266" s="242">
        <v>15649.96</v>
      </c>
      <c r="E266" s="242">
        <v>16079.49</v>
      </c>
      <c r="F266" s="52">
        <f t="shared" si="69"/>
        <v>102.74460765394929</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78340.959999999992</v>
      </c>
      <c r="E268" s="51">
        <f t="shared" si="71"/>
        <v>229318.55</v>
      </c>
      <c r="F268" s="52">
        <f t="shared" ref="F268:F272" si="72">IF(D268&lt;&gt;0,IF(E268/D268&gt;=100,"&gt;&gt;100",E268/D268*100),"-")</f>
        <v>292.71858552665174</v>
      </c>
    </row>
    <row r="269" spans="1:6" ht="12.75" customHeight="1">
      <c r="A269" s="53">
        <v>3821</v>
      </c>
      <c r="B269" s="85" t="s">
        <v>578</v>
      </c>
      <c r="C269" s="50" t="s">
        <v>579</v>
      </c>
      <c r="D269" s="242">
        <v>31045</v>
      </c>
      <c r="E269" s="242">
        <v>116842</v>
      </c>
      <c r="F269" s="52">
        <f t="shared" si="72"/>
        <v>376.36334353358029</v>
      </c>
    </row>
    <row r="270" spans="1:6" ht="12.75" customHeight="1">
      <c r="A270" s="53">
        <v>3822</v>
      </c>
      <c r="B270" s="85" t="s">
        <v>580</v>
      </c>
      <c r="C270" s="50" t="s">
        <v>581</v>
      </c>
      <c r="D270" s="242">
        <v>47295.96</v>
      </c>
      <c r="E270" s="242">
        <v>112476.55</v>
      </c>
      <c r="F270" s="52">
        <f t="shared" si="72"/>
        <v>237.81428688623723</v>
      </c>
    </row>
    <row r="271" spans="1:6" ht="12.75" customHeight="1">
      <c r="A271" s="53" t="s">
        <v>582</v>
      </c>
      <c r="B271" s="85" t="s">
        <v>583</v>
      </c>
      <c r="C271" s="50" t="s">
        <v>582</v>
      </c>
      <c r="D271" s="242">
        <v>0</v>
      </c>
      <c r="E271" s="242">
        <v>0</v>
      </c>
      <c r="F271" s="52" t="str">
        <f t="shared" si="72"/>
        <v>-</v>
      </c>
    </row>
    <row r="272" spans="1:6" ht="23">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465.85</v>
      </c>
      <c r="E273" s="51">
        <f t="shared" si="73"/>
        <v>1320</v>
      </c>
      <c r="F273" s="52">
        <f t="shared" ref="F273:F284" si="74">IF(D273&lt;&gt;0,IF(E273/D273&gt;=100,"&gt;&gt;100",E273/D273*100),"-")</f>
        <v>283.35301062573791</v>
      </c>
    </row>
    <row r="274" spans="1:6" ht="12.75" customHeight="1">
      <c r="A274" s="53">
        <v>3831</v>
      </c>
      <c r="B274" s="85" t="s">
        <v>588</v>
      </c>
      <c r="C274" s="50" t="s">
        <v>589</v>
      </c>
      <c r="D274" s="242">
        <v>465.85</v>
      </c>
      <c r="E274" s="242">
        <v>0</v>
      </c>
      <c r="F274" s="52">
        <f t="shared" si="74"/>
        <v>0</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1320</v>
      </c>
      <c r="F278" s="52" t="str">
        <f t="shared" si="74"/>
        <v>-</v>
      </c>
    </row>
    <row r="279" spans="1:6" ht="12.75" customHeight="1">
      <c r="A279" s="53">
        <v>386</v>
      </c>
      <c r="B279" s="86" t="s">
        <v>597</v>
      </c>
      <c r="C279" s="50" t="s">
        <v>598</v>
      </c>
      <c r="D279" s="51">
        <f t="shared" ref="D279:E279" si="75">SUM(D280:D284)</f>
        <v>5896624.5299999993</v>
      </c>
      <c r="E279" s="51">
        <f t="shared" si="75"/>
        <v>5515178.7300000004</v>
      </c>
      <c r="F279" s="52">
        <f t="shared" si="74"/>
        <v>93.531116012909862</v>
      </c>
    </row>
    <row r="280" spans="1:6" ht="23">
      <c r="A280" s="53">
        <v>3861</v>
      </c>
      <c r="B280" s="85" t="s">
        <v>599</v>
      </c>
      <c r="C280" s="50" t="s">
        <v>600</v>
      </c>
      <c r="D280" s="242">
        <v>5550725.7199999997</v>
      </c>
      <c r="E280" s="242">
        <v>4924950.66</v>
      </c>
      <c r="F280" s="52">
        <f t="shared" si="74"/>
        <v>88.726247853586983</v>
      </c>
    </row>
    <row r="281" spans="1:6" ht="23">
      <c r="A281" s="53">
        <v>3862</v>
      </c>
      <c r="B281" s="85" t="s">
        <v>601</v>
      </c>
      <c r="C281" s="50" t="s">
        <v>602</v>
      </c>
      <c r="D281" s="242">
        <v>345898.81</v>
      </c>
      <c r="E281" s="242">
        <v>590228.06999999995</v>
      </c>
      <c r="F281" s="52">
        <f t="shared" si="74"/>
        <v>170.63605104625827</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11.5">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98426034.190000013</v>
      </c>
      <c r="E289" s="51">
        <f t="shared" si="79"/>
        <v>117634028.27000001</v>
      </c>
      <c r="F289" s="52">
        <f t="shared" si="76"/>
        <v>119.51515596261981</v>
      </c>
    </row>
    <row r="290" spans="1:6" ht="12.75" customHeight="1">
      <c r="A290" s="53" t="s">
        <v>609</v>
      </c>
      <c r="B290" s="85" t="s">
        <v>620</v>
      </c>
      <c r="C290" s="50" t="s">
        <v>621</v>
      </c>
      <c r="D290" s="51">
        <f>IF(D6&gt;=D289,D6-D289,0)</f>
        <v>26787128.579999968</v>
      </c>
      <c r="E290" s="51">
        <f>IF(E6&gt;=E289,E6-E289,0)</f>
        <v>17054660.919999987</v>
      </c>
      <c r="F290" s="52">
        <f t="shared" si="76"/>
        <v>63.667372443694767</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2969478.71</v>
      </c>
      <c r="E292" s="242">
        <v>14776004.65</v>
      </c>
      <c r="F292" s="52">
        <f t="shared" si="76"/>
        <v>497.59591137125881</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6568820.8700000001</v>
      </c>
      <c r="E294" s="242">
        <v>7402209.2800000003</v>
      </c>
      <c r="F294" s="52">
        <f t="shared" si="76"/>
        <v>112.68703206394484</v>
      </c>
    </row>
    <row r="295" spans="1:6" ht="11.5">
      <c r="A295" s="53">
        <v>9661</v>
      </c>
      <c r="B295" s="85" t="s">
        <v>630</v>
      </c>
      <c r="C295" s="50" t="s">
        <v>631</v>
      </c>
      <c r="D295" s="242">
        <v>154234.51</v>
      </c>
      <c r="E295" s="242">
        <v>129804.88</v>
      </c>
      <c r="F295" s="52">
        <f t="shared" si="76"/>
        <v>84.160723822444155</v>
      </c>
    </row>
    <row r="296" spans="1:6" ht="12.75" customHeight="1">
      <c r="A296" s="55" t="s">
        <v>632</v>
      </c>
      <c r="B296" s="233" t="s">
        <v>633</v>
      </c>
      <c r="C296" s="56" t="s">
        <v>632</v>
      </c>
      <c r="D296" s="243">
        <v>0</v>
      </c>
      <c r="E296" s="243">
        <v>0</v>
      </c>
      <c r="F296" s="57" t="str">
        <f t="shared" si="76"/>
        <v>-</v>
      </c>
    </row>
    <row r="297" spans="1:6" s="75" customFormat="1" ht="20.149999999999999" customHeight="1">
      <c r="A297" s="350" t="s">
        <v>634</v>
      </c>
      <c r="B297" s="351"/>
      <c r="C297" s="219"/>
      <c r="D297" s="58"/>
      <c r="E297" s="58"/>
      <c r="F297" s="59"/>
    </row>
    <row r="298" spans="1:6" ht="12.75" customHeight="1">
      <c r="A298" s="53">
        <v>7</v>
      </c>
      <c r="B298" s="85" t="s">
        <v>635</v>
      </c>
      <c r="C298" s="50" t="s">
        <v>636</v>
      </c>
      <c r="D298" s="51">
        <f t="shared" ref="D298:E298" si="80">D299+D311+D344+D348</f>
        <v>6059626.2000000002</v>
      </c>
      <c r="E298" s="51">
        <f t="shared" si="80"/>
        <v>3662385.54</v>
      </c>
      <c r="F298" s="52">
        <f t="shared" ref="F298:F418" si="81">IF(D298&lt;&gt;0,IF(E298/D298&gt;=100,"&gt;&gt;100",E298/D298*100),"-")</f>
        <v>60.439133027710525</v>
      </c>
    </row>
    <row r="299" spans="1:6" ht="12.75" customHeight="1">
      <c r="A299" s="53">
        <v>71</v>
      </c>
      <c r="B299" s="85" t="s">
        <v>637</v>
      </c>
      <c r="C299" s="50" t="s">
        <v>638</v>
      </c>
      <c r="D299" s="51">
        <f t="shared" ref="D299:E299" si="82">D300+D304</f>
        <v>5475560.6900000004</v>
      </c>
      <c r="E299" s="51">
        <f t="shared" si="82"/>
        <v>2959152.14</v>
      </c>
      <c r="F299" s="52">
        <f t="shared" si="81"/>
        <v>54.042906426081451</v>
      </c>
    </row>
    <row r="300" spans="1:6" ht="23">
      <c r="A300" s="53">
        <v>711</v>
      </c>
      <c r="B300" s="85" t="s">
        <v>639</v>
      </c>
      <c r="C300" s="50" t="s">
        <v>640</v>
      </c>
      <c r="D300" s="51">
        <f t="shared" ref="D300:E300" si="83">SUM(D301:D303)</f>
        <v>5475560.6900000004</v>
      </c>
      <c r="E300" s="51">
        <f t="shared" si="83"/>
        <v>2959152.14</v>
      </c>
      <c r="F300" s="52">
        <f t="shared" si="81"/>
        <v>54.042906426081451</v>
      </c>
    </row>
    <row r="301" spans="1:6" ht="12.75" customHeight="1">
      <c r="A301" s="53">
        <v>7111</v>
      </c>
      <c r="B301" s="85" t="s">
        <v>641</v>
      </c>
      <c r="C301" s="50" t="s">
        <v>642</v>
      </c>
      <c r="D301" s="242">
        <v>5475560.6900000004</v>
      </c>
      <c r="E301" s="242">
        <v>2959152.14</v>
      </c>
      <c r="F301" s="52">
        <f t="shared" si="81"/>
        <v>54.042906426081451</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3">
      <c r="A311" s="53">
        <v>72</v>
      </c>
      <c r="B311" s="232" t="s">
        <v>661</v>
      </c>
      <c r="C311" s="50" t="s">
        <v>662</v>
      </c>
      <c r="D311" s="51">
        <f t="shared" ref="D311:E311" si="85">D312+D317+D326+D331+D336+D339</f>
        <v>584065.51</v>
      </c>
      <c r="E311" s="51">
        <f t="shared" si="85"/>
        <v>703233.40000000014</v>
      </c>
      <c r="F311" s="52">
        <f t="shared" si="81"/>
        <v>120.40317189761815</v>
      </c>
    </row>
    <row r="312" spans="1:6" ht="12.75" customHeight="1">
      <c r="A312" s="53">
        <v>721</v>
      </c>
      <c r="B312" s="85" t="s">
        <v>663</v>
      </c>
      <c r="C312" s="50" t="s">
        <v>664</v>
      </c>
      <c r="D312" s="51">
        <f t="shared" ref="D312:E312" si="86">SUM(D313:D316)</f>
        <v>574454.12</v>
      </c>
      <c r="E312" s="51">
        <f t="shared" si="86"/>
        <v>683531.3600000001</v>
      </c>
      <c r="F312" s="52">
        <f t="shared" si="81"/>
        <v>118.98798114634465</v>
      </c>
    </row>
    <row r="313" spans="1:6" ht="12.75" customHeight="1">
      <c r="A313" s="53">
        <v>7211</v>
      </c>
      <c r="B313" s="85" t="s">
        <v>665</v>
      </c>
      <c r="C313" s="50" t="s">
        <v>666</v>
      </c>
      <c r="D313" s="242">
        <v>312746.40000000002</v>
      </c>
      <c r="E313" s="242">
        <v>553885.43000000005</v>
      </c>
      <c r="F313" s="52">
        <f t="shared" si="81"/>
        <v>177.10369487866205</v>
      </c>
    </row>
    <row r="314" spans="1:6" ht="12.75" customHeight="1">
      <c r="A314" s="53">
        <v>7212</v>
      </c>
      <c r="B314" s="85" t="s">
        <v>667</v>
      </c>
      <c r="C314" s="50" t="s">
        <v>668</v>
      </c>
      <c r="D314" s="242">
        <v>261707.72</v>
      </c>
      <c r="E314" s="242">
        <v>129645.93</v>
      </c>
      <c r="F314" s="52">
        <f t="shared" si="81"/>
        <v>49.538443115090374</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9611.39</v>
      </c>
      <c r="E317" s="51">
        <f t="shared" si="87"/>
        <v>17399.04</v>
      </c>
      <c r="F317" s="52">
        <f t="shared" si="81"/>
        <v>181.02522111786124</v>
      </c>
    </row>
    <row r="318" spans="1:6" ht="12.75" customHeight="1">
      <c r="A318" s="53">
        <v>7221</v>
      </c>
      <c r="B318" s="85" t="s">
        <v>675</v>
      </c>
      <c r="C318" s="50" t="s">
        <v>676</v>
      </c>
      <c r="D318" s="242">
        <v>8.26</v>
      </c>
      <c r="E318" s="242">
        <v>10261</v>
      </c>
      <c r="F318" s="52" t="str">
        <f t="shared" si="81"/>
        <v>&gt;&gt;100</v>
      </c>
    </row>
    <row r="319" spans="1:6" ht="12.75" customHeight="1">
      <c r="A319" s="53">
        <v>7222</v>
      </c>
      <c r="B319" s="85" t="s">
        <v>677</v>
      </c>
      <c r="C319" s="50" t="s">
        <v>678</v>
      </c>
      <c r="D319" s="242">
        <v>549.13</v>
      </c>
      <c r="E319" s="242">
        <v>2841.04</v>
      </c>
      <c r="F319" s="52">
        <f t="shared" si="81"/>
        <v>517.37111430808739</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9054</v>
      </c>
      <c r="E324" s="242">
        <v>4297</v>
      </c>
      <c r="F324" s="52">
        <f t="shared" si="81"/>
        <v>47.459686326485532</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2303</v>
      </c>
      <c r="F326" s="52" t="str">
        <f t="shared" si="81"/>
        <v>-</v>
      </c>
    </row>
    <row r="327" spans="1:6" ht="12.75" customHeight="1">
      <c r="A327" s="53">
        <v>7231</v>
      </c>
      <c r="B327" s="85" t="s">
        <v>693</v>
      </c>
      <c r="C327" s="50" t="s">
        <v>694</v>
      </c>
      <c r="D327" s="242">
        <v>0</v>
      </c>
      <c r="E327" s="242">
        <v>2303</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3">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11.5">
      <c r="A344" s="53">
        <v>73</v>
      </c>
      <c r="B344" s="85" t="s">
        <v>727</v>
      </c>
      <c r="C344" s="50" t="s">
        <v>728</v>
      </c>
      <c r="D344" s="51">
        <f t="shared" ref="D344:E344" si="92">D345</f>
        <v>0</v>
      </c>
      <c r="E344" s="51">
        <f t="shared" si="92"/>
        <v>0</v>
      </c>
      <c r="F344" s="52" t="str">
        <f t="shared" si="81"/>
        <v>-</v>
      </c>
    </row>
    <row r="345" spans="1:6" ht="23">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21860254.509999998</v>
      </c>
      <c r="E350" s="51">
        <f t="shared" si="95"/>
        <v>18785863.539999999</v>
      </c>
      <c r="F350" s="52">
        <f t="shared" si="81"/>
        <v>85.936161133926348</v>
      </c>
    </row>
    <row r="351" spans="1:6" ht="12.75" customHeight="1">
      <c r="A351" s="53">
        <v>41</v>
      </c>
      <c r="B351" s="85" t="s">
        <v>741</v>
      </c>
      <c r="C351" s="50" t="s">
        <v>742</v>
      </c>
      <c r="D351" s="51">
        <f t="shared" ref="D351:E351" si="96">D352+D356</f>
        <v>1284162.1400000001</v>
      </c>
      <c r="E351" s="51">
        <f t="shared" si="96"/>
        <v>1155871.8</v>
      </c>
      <c r="F351" s="52">
        <f t="shared" si="81"/>
        <v>90.009802033254147</v>
      </c>
    </row>
    <row r="352" spans="1:6" ht="12.75" customHeight="1">
      <c r="A352" s="53">
        <v>411</v>
      </c>
      <c r="B352" s="85" t="s">
        <v>743</v>
      </c>
      <c r="C352" s="50" t="s">
        <v>744</v>
      </c>
      <c r="D352" s="51">
        <f t="shared" ref="D352:E352" si="97">SUM(D353:D355)</f>
        <v>867120.04</v>
      </c>
      <c r="E352" s="51">
        <f t="shared" si="97"/>
        <v>442129.49</v>
      </c>
      <c r="F352" s="52">
        <f t="shared" si="81"/>
        <v>50.988268014195583</v>
      </c>
    </row>
    <row r="353" spans="1:6" ht="12.75" customHeight="1">
      <c r="A353" s="53">
        <v>4111</v>
      </c>
      <c r="B353" s="85" t="s">
        <v>641</v>
      </c>
      <c r="C353" s="50" t="s">
        <v>745</v>
      </c>
      <c r="D353" s="242">
        <v>867120.04</v>
      </c>
      <c r="E353" s="242">
        <v>442129.49</v>
      </c>
      <c r="F353" s="52">
        <f t="shared" si="81"/>
        <v>50.988268014195583</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417042.1</v>
      </c>
      <c r="E356" s="51">
        <f t="shared" si="98"/>
        <v>713742.31</v>
      </c>
      <c r="F356" s="52">
        <f t="shared" si="81"/>
        <v>171.14394685812297</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540</v>
      </c>
      <c r="E359" s="242">
        <v>0</v>
      </c>
      <c r="F359" s="52">
        <f t="shared" si="81"/>
        <v>0</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416502.1</v>
      </c>
      <c r="E362" s="242">
        <v>713742.31</v>
      </c>
      <c r="F362" s="52">
        <f t="shared" si="81"/>
        <v>171.36583705100168</v>
      </c>
    </row>
    <row r="363" spans="1:6" ht="23">
      <c r="A363" s="53">
        <v>42</v>
      </c>
      <c r="B363" s="232" t="s">
        <v>757</v>
      </c>
      <c r="C363" s="50" t="s">
        <v>758</v>
      </c>
      <c r="D363" s="51">
        <f t="shared" ref="D363:E363" si="99">D364+D369+D378+D383+D388+D391</f>
        <v>19054617.039999999</v>
      </c>
      <c r="E363" s="51">
        <f t="shared" si="99"/>
        <v>14193102.77</v>
      </c>
      <c r="F363" s="52">
        <f t="shared" si="81"/>
        <v>74.486423632684037</v>
      </c>
    </row>
    <row r="364" spans="1:6" ht="12.75" customHeight="1">
      <c r="A364" s="53">
        <v>421</v>
      </c>
      <c r="B364" s="85" t="s">
        <v>759</v>
      </c>
      <c r="C364" s="50" t="s">
        <v>760</v>
      </c>
      <c r="D364" s="51">
        <f t="shared" ref="D364:E364" si="100">SUM(D365:D368)</f>
        <v>17428329.309999999</v>
      </c>
      <c r="E364" s="51">
        <f t="shared" si="100"/>
        <v>10049936.73</v>
      </c>
      <c r="F364" s="52">
        <f t="shared" si="81"/>
        <v>57.664372477937761</v>
      </c>
    </row>
    <row r="365" spans="1:6" ht="12.75" customHeight="1">
      <c r="A365" s="53">
        <v>4211</v>
      </c>
      <c r="B365" s="85" t="s">
        <v>665</v>
      </c>
      <c r="C365" s="50" t="s">
        <v>761</v>
      </c>
      <c r="D365" s="242">
        <v>516069.18</v>
      </c>
      <c r="E365" s="242">
        <v>278400</v>
      </c>
      <c r="F365" s="52">
        <f t="shared" si="81"/>
        <v>53.946255810122203</v>
      </c>
    </row>
    <row r="366" spans="1:6" ht="12.75" customHeight="1">
      <c r="A366" s="53">
        <v>4212</v>
      </c>
      <c r="B366" s="85" t="s">
        <v>667</v>
      </c>
      <c r="C366" s="50" t="s">
        <v>762</v>
      </c>
      <c r="D366" s="242">
        <v>2500234.36</v>
      </c>
      <c r="E366" s="242">
        <v>5925214.9699999997</v>
      </c>
      <c r="F366" s="52">
        <f t="shared" si="81"/>
        <v>236.98638274853562</v>
      </c>
    </row>
    <row r="367" spans="1:6" ht="12.75" customHeight="1">
      <c r="A367" s="53">
        <v>4213</v>
      </c>
      <c r="B367" s="85" t="s">
        <v>669</v>
      </c>
      <c r="C367" s="50" t="s">
        <v>763</v>
      </c>
      <c r="D367" s="242">
        <v>4662455.83</v>
      </c>
      <c r="E367" s="242">
        <v>1749471.36</v>
      </c>
      <c r="F367" s="52">
        <f t="shared" si="81"/>
        <v>37.522529409141882</v>
      </c>
    </row>
    <row r="368" spans="1:6" ht="12.75" customHeight="1">
      <c r="A368" s="53">
        <v>4214</v>
      </c>
      <c r="B368" s="85" t="s">
        <v>671</v>
      </c>
      <c r="C368" s="50" t="s">
        <v>764</v>
      </c>
      <c r="D368" s="242">
        <v>9749569.9399999995</v>
      </c>
      <c r="E368" s="242">
        <v>2096850.4</v>
      </c>
      <c r="F368" s="52">
        <f t="shared" si="81"/>
        <v>21.507106599616844</v>
      </c>
    </row>
    <row r="369" spans="1:6" ht="12.75" customHeight="1">
      <c r="A369" s="53">
        <v>422</v>
      </c>
      <c r="B369" s="85" t="s">
        <v>765</v>
      </c>
      <c r="C369" s="50" t="s">
        <v>766</v>
      </c>
      <c r="D369" s="51">
        <f t="shared" ref="D369:E369" si="101">SUM(D370:D377)</f>
        <v>1279045.5</v>
      </c>
      <c r="E369" s="51">
        <f t="shared" si="101"/>
        <v>2606641.6100000003</v>
      </c>
      <c r="F369" s="52">
        <f t="shared" si="81"/>
        <v>203.79584698120593</v>
      </c>
    </row>
    <row r="370" spans="1:6" ht="12.75" customHeight="1">
      <c r="A370" s="53">
        <v>4221</v>
      </c>
      <c r="B370" s="85" t="s">
        <v>675</v>
      </c>
      <c r="C370" s="50" t="s">
        <v>767</v>
      </c>
      <c r="D370" s="242">
        <v>452056.16</v>
      </c>
      <c r="E370" s="242">
        <v>1177625.73</v>
      </c>
      <c r="F370" s="52">
        <f t="shared" si="81"/>
        <v>260.50429884640886</v>
      </c>
    </row>
    <row r="371" spans="1:6" ht="12.75" customHeight="1">
      <c r="A371" s="53">
        <v>4222</v>
      </c>
      <c r="B371" s="85" t="s">
        <v>768</v>
      </c>
      <c r="C371" s="50" t="s">
        <v>769</v>
      </c>
      <c r="D371" s="242">
        <v>40883.660000000003</v>
      </c>
      <c r="E371" s="242">
        <v>25596.32</v>
      </c>
      <c r="F371" s="52">
        <f t="shared" si="81"/>
        <v>62.607701952320305</v>
      </c>
    </row>
    <row r="372" spans="1:6" ht="12.75" customHeight="1">
      <c r="A372" s="53">
        <v>4223</v>
      </c>
      <c r="B372" s="85" t="s">
        <v>679</v>
      </c>
      <c r="C372" s="50" t="s">
        <v>770</v>
      </c>
      <c r="D372" s="242">
        <v>123310.39</v>
      </c>
      <c r="E372" s="242">
        <v>173152.19</v>
      </c>
      <c r="F372" s="52">
        <f t="shared" si="81"/>
        <v>140.41978944353352</v>
      </c>
    </row>
    <row r="373" spans="1:6" ht="12.75" customHeight="1">
      <c r="A373" s="53">
        <v>4224</v>
      </c>
      <c r="B373" s="85" t="s">
        <v>681</v>
      </c>
      <c r="C373" s="50" t="s">
        <v>771</v>
      </c>
      <c r="D373" s="242">
        <v>96.84</v>
      </c>
      <c r="E373" s="242">
        <v>0</v>
      </c>
      <c r="F373" s="52">
        <f t="shared" si="81"/>
        <v>0</v>
      </c>
    </row>
    <row r="374" spans="1:6" ht="12.75" customHeight="1">
      <c r="A374" s="53">
        <v>4225</v>
      </c>
      <c r="B374" s="85" t="s">
        <v>683</v>
      </c>
      <c r="C374" s="50" t="s">
        <v>772</v>
      </c>
      <c r="D374" s="242">
        <v>59383.54</v>
      </c>
      <c r="E374" s="242">
        <v>92669.32</v>
      </c>
      <c r="F374" s="52">
        <f t="shared" si="81"/>
        <v>156.05219897634933</v>
      </c>
    </row>
    <row r="375" spans="1:6" ht="12.75" customHeight="1">
      <c r="A375" s="53">
        <v>4226</v>
      </c>
      <c r="B375" s="85" t="s">
        <v>685</v>
      </c>
      <c r="C375" s="50" t="s">
        <v>773</v>
      </c>
      <c r="D375" s="242">
        <v>100250.58</v>
      </c>
      <c r="E375" s="242">
        <v>178784.08</v>
      </c>
      <c r="F375" s="52">
        <f t="shared" si="81"/>
        <v>178.33720263763061</v>
      </c>
    </row>
    <row r="376" spans="1:6" ht="12.75" customHeight="1">
      <c r="A376" s="53">
        <v>4227</v>
      </c>
      <c r="B376" s="232" t="s">
        <v>687</v>
      </c>
      <c r="C376" s="50" t="s">
        <v>774</v>
      </c>
      <c r="D376" s="242">
        <v>503064.33</v>
      </c>
      <c r="E376" s="242">
        <v>958813.97</v>
      </c>
      <c r="F376" s="52">
        <f t="shared" si="81"/>
        <v>190.5947038622277</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23000</v>
      </c>
      <c r="E378" s="51">
        <f t="shared" si="102"/>
        <v>251695.48</v>
      </c>
      <c r="F378" s="52">
        <f t="shared" si="81"/>
        <v>1094.3281739130437</v>
      </c>
    </row>
    <row r="379" spans="1:6" ht="12.75" customHeight="1">
      <c r="A379" s="53">
        <v>4231</v>
      </c>
      <c r="B379" s="85" t="s">
        <v>693</v>
      </c>
      <c r="C379" s="50" t="s">
        <v>778</v>
      </c>
      <c r="D379" s="242">
        <v>23000</v>
      </c>
      <c r="E379" s="242">
        <v>251695.48</v>
      </c>
      <c r="F379" s="52">
        <f t="shared" si="81"/>
        <v>1094.3281739130437</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229657.39</v>
      </c>
      <c r="E383" s="51">
        <f t="shared" si="103"/>
        <v>268820.15999999997</v>
      </c>
      <c r="F383" s="52">
        <f t="shared" si="81"/>
        <v>117.0526931443399</v>
      </c>
    </row>
    <row r="384" spans="1:6" ht="12.75" customHeight="1">
      <c r="A384" s="53">
        <v>4241</v>
      </c>
      <c r="B384" s="85" t="s">
        <v>784</v>
      </c>
      <c r="C384" s="50" t="s">
        <v>785</v>
      </c>
      <c r="D384" s="242">
        <v>224536.92</v>
      </c>
      <c r="E384" s="242">
        <v>263360.15999999997</v>
      </c>
      <c r="F384" s="52">
        <f t="shared" si="81"/>
        <v>117.2903591979439</v>
      </c>
    </row>
    <row r="385" spans="1:6" ht="12.75" customHeight="1">
      <c r="A385" s="53">
        <v>4242</v>
      </c>
      <c r="B385" s="85" t="s">
        <v>705</v>
      </c>
      <c r="C385" s="50" t="s">
        <v>786</v>
      </c>
      <c r="D385" s="242">
        <v>3102.67</v>
      </c>
      <c r="E385" s="242">
        <v>5460</v>
      </c>
      <c r="F385" s="52">
        <f t="shared" si="81"/>
        <v>175.97746457083736</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2017.8</v>
      </c>
      <c r="E387" s="242">
        <v>0</v>
      </c>
      <c r="F387" s="52">
        <f t="shared" si="81"/>
        <v>0</v>
      </c>
    </row>
    <row r="388" spans="1:6" ht="12.75" customHeight="1">
      <c r="A388" s="53">
        <v>425</v>
      </c>
      <c r="B388" s="85" t="s">
        <v>789</v>
      </c>
      <c r="C388" s="50" t="s">
        <v>790</v>
      </c>
      <c r="D388" s="51">
        <f t="shared" ref="D388:E388" si="104">SUM(D389:D390)</f>
        <v>0</v>
      </c>
      <c r="E388" s="51">
        <f t="shared" si="104"/>
        <v>666686.11</v>
      </c>
      <c r="F388" s="52" t="str">
        <f t="shared" si="81"/>
        <v>-</v>
      </c>
    </row>
    <row r="389" spans="1:6" ht="12.75" customHeight="1">
      <c r="A389" s="53">
        <v>4251</v>
      </c>
      <c r="B389" s="85" t="s">
        <v>791</v>
      </c>
      <c r="C389" s="50" t="s">
        <v>792</v>
      </c>
      <c r="D389" s="242">
        <v>0</v>
      </c>
      <c r="E389" s="242">
        <v>666686.11</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94584.84</v>
      </c>
      <c r="E391" s="51">
        <f t="shared" si="105"/>
        <v>349322.68</v>
      </c>
      <c r="F391" s="52">
        <f t="shared" si="81"/>
        <v>369.32206049087785</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58602.11</v>
      </c>
      <c r="E393" s="242">
        <v>262693.75</v>
      </c>
      <c r="F393" s="52">
        <f t="shared" si="81"/>
        <v>448.26670916798042</v>
      </c>
    </row>
    <row r="394" spans="1:6" ht="12.75" customHeight="1">
      <c r="A394" s="53">
        <v>4263</v>
      </c>
      <c r="B394" s="85" t="s">
        <v>723</v>
      </c>
      <c r="C394" s="50" t="s">
        <v>798</v>
      </c>
      <c r="D394" s="242">
        <v>35982.730000000003</v>
      </c>
      <c r="E394" s="242">
        <v>86628.93</v>
      </c>
      <c r="F394" s="52">
        <f t="shared" si="81"/>
        <v>240.75141046829961</v>
      </c>
    </row>
    <row r="395" spans="1:6" ht="12.75" customHeight="1">
      <c r="A395" s="53">
        <v>4264</v>
      </c>
      <c r="B395" s="85" t="s">
        <v>725</v>
      </c>
      <c r="C395" s="50" t="s">
        <v>799</v>
      </c>
      <c r="D395" s="242">
        <v>0</v>
      </c>
      <c r="E395" s="242">
        <v>0</v>
      </c>
      <c r="F395" s="52" t="str">
        <f t="shared" si="81"/>
        <v>-</v>
      </c>
    </row>
    <row r="396" spans="1:6" ht="11.5">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1521475.33</v>
      </c>
      <c r="E402" s="51">
        <f t="shared" si="109"/>
        <v>3436888.9699999997</v>
      </c>
      <c r="F402" s="52">
        <f t="shared" si="81"/>
        <v>225.89186312997919</v>
      </c>
    </row>
    <row r="403" spans="1:6" ht="12.75" customHeight="1">
      <c r="A403" s="53">
        <v>451</v>
      </c>
      <c r="B403" s="85" t="s">
        <v>812</v>
      </c>
      <c r="C403" s="50" t="s">
        <v>813</v>
      </c>
      <c r="D403" s="242">
        <v>1324551.8400000001</v>
      </c>
      <c r="E403" s="242">
        <v>3160381.98</v>
      </c>
      <c r="F403" s="52">
        <f t="shared" si="81"/>
        <v>238.60009737331231</v>
      </c>
    </row>
    <row r="404" spans="1:6" ht="12.75" customHeight="1">
      <c r="A404" s="53">
        <v>452</v>
      </c>
      <c r="B404" s="85" t="s">
        <v>814</v>
      </c>
      <c r="C404" s="50" t="s">
        <v>815</v>
      </c>
      <c r="D404" s="242">
        <v>450</v>
      </c>
      <c r="E404" s="242">
        <v>0</v>
      </c>
      <c r="F404" s="52">
        <f t="shared" si="81"/>
        <v>0</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196473.49</v>
      </c>
      <c r="E406" s="242">
        <v>276506.99</v>
      </c>
      <c r="F406" s="52">
        <f t="shared" si="81"/>
        <v>140.73501213827882</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15800628.309999999</v>
      </c>
      <c r="E408" s="51">
        <f t="shared" si="111"/>
        <v>15123478</v>
      </c>
      <c r="F408" s="52">
        <f t="shared" si="81"/>
        <v>95.714408967069758</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999355.04</v>
      </c>
      <c r="E410" s="242">
        <v>1742556.26</v>
      </c>
      <c r="F410" s="52">
        <f t="shared" si="81"/>
        <v>174.36808644103101</v>
      </c>
    </row>
    <row r="411" spans="1:6" ht="12.75" customHeight="1">
      <c r="A411" s="53">
        <v>97</v>
      </c>
      <c r="B411" s="85" t="s">
        <v>828</v>
      </c>
      <c r="C411" s="50" t="s">
        <v>829</v>
      </c>
      <c r="D411" s="242">
        <v>2069056.22</v>
      </c>
      <c r="E411" s="242">
        <v>736469.3</v>
      </c>
      <c r="F411" s="52">
        <f t="shared" si="81"/>
        <v>35.59445571759283</v>
      </c>
    </row>
    <row r="412" spans="1:6" ht="12.75" customHeight="1">
      <c r="A412" s="53" t="s">
        <v>609</v>
      </c>
      <c r="B412" s="85" t="s">
        <v>830</v>
      </c>
      <c r="C412" s="50" t="s">
        <v>831</v>
      </c>
      <c r="D412" s="51">
        <f>D6+D298</f>
        <v>131272788.96999998</v>
      </c>
      <c r="E412" s="51">
        <f>E6+E298</f>
        <v>138351074.72999999</v>
      </c>
      <c r="F412" s="52">
        <f t="shared" si="81"/>
        <v>105.39204340483512</v>
      </c>
    </row>
    <row r="413" spans="1:6" ht="12.75" customHeight="1">
      <c r="A413" s="53" t="s">
        <v>609</v>
      </c>
      <c r="B413" s="85" t="s">
        <v>832</v>
      </c>
      <c r="C413" s="50" t="s">
        <v>833</v>
      </c>
      <c r="D413" s="51">
        <f t="shared" ref="D413:E413" si="112">D289+D350</f>
        <v>120286288.70000002</v>
      </c>
      <c r="E413" s="51">
        <f t="shared" si="112"/>
        <v>136419891.81</v>
      </c>
      <c r="F413" s="52">
        <f t="shared" si="81"/>
        <v>113.4126701258844</v>
      </c>
    </row>
    <row r="414" spans="1:6" ht="12.75" customHeight="1">
      <c r="A414" s="53" t="s">
        <v>609</v>
      </c>
      <c r="B414" s="85" t="s">
        <v>834</v>
      </c>
      <c r="C414" s="50" t="s">
        <v>835</v>
      </c>
      <c r="D414" s="51">
        <f t="shared" ref="D414:E414" si="113">IF(D412&gt;=D413,D412-D413,0)</f>
        <v>10986500.269999966</v>
      </c>
      <c r="E414" s="51">
        <f t="shared" si="113"/>
        <v>1931182.9199999869</v>
      </c>
      <c r="F414" s="52">
        <f t="shared" si="81"/>
        <v>17.577780662995359</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1970123.67</v>
      </c>
      <c r="E416" s="51">
        <f t="shared" si="115"/>
        <v>13033448.390000001</v>
      </c>
      <c r="F416" s="52">
        <f t="shared" si="81"/>
        <v>661.5548347784686</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8637877.0899999999</v>
      </c>
      <c r="E418" s="62">
        <f t="shared" si="117"/>
        <v>8138678.5800000001</v>
      </c>
      <c r="F418" s="57">
        <f t="shared" si="81"/>
        <v>94.220819481468226</v>
      </c>
    </row>
    <row r="419" spans="1:6" s="75" customFormat="1" ht="20.149999999999999" customHeight="1">
      <c r="A419" s="350" t="s">
        <v>846</v>
      </c>
      <c r="B419" s="351"/>
      <c r="C419" s="219"/>
      <c r="D419" s="58"/>
      <c r="E419" s="58"/>
      <c r="F419" s="59"/>
    </row>
    <row r="420" spans="1:6" ht="12.75" customHeight="1">
      <c r="A420" s="53">
        <v>8</v>
      </c>
      <c r="B420" s="85" t="s">
        <v>847</v>
      </c>
      <c r="C420" s="50" t="s">
        <v>848</v>
      </c>
      <c r="D420" s="51">
        <f t="shared" ref="D420:E420" si="118">D421+D459+D472+D484+D515</f>
        <v>4558245.7</v>
      </c>
      <c r="E420" s="51">
        <f t="shared" si="118"/>
        <v>4429250.43</v>
      </c>
      <c r="F420" s="52">
        <f t="shared" ref="F420:F647" si="119">IF(D420&lt;&gt;0,IF(E420/D420&gt;=100,"&gt;&gt;100",E420/D420*100),"-")</f>
        <v>97.170067642470428</v>
      </c>
    </row>
    <row r="421" spans="1:6" ht="23">
      <c r="A421" s="53">
        <v>81</v>
      </c>
      <c r="B421" s="232" t="s">
        <v>849</v>
      </c>
      <c r="C421" s="50" t="s">
        <v>850</v>
      </c>
      <c r="D421" s="51">
        <f t="shared" ref="D421:E421" si="120">D422+D427+D430+D434+D435+D442+D447+D455</f>
        <v>0</v>
      </c>
      <c r="E421" s="51">
        <f t="shared" si="120"/>
        <v>0</v>
      </c>
      <c r="F421" s="52" t="str">
        <f t="shared" si="119"/>
        <v>-</v>
      </c>
    </row>
    <row r="422" spans="1:6" ht="23">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3">
      <c r="A427" s="53">
        <v>812</v>
      </c>
      <c r="B427" s="85" t="s">
        <v>861</v>
      </c>
      <c r="C427" s="50" t="s">
        <v>862</v>
      </c>
      <c r="D427" s="51">
        <f t="shared" ref="D427:E427" si="122">SUM(D428:D429)</f>
        <v>0</v>
      </c>
      <c r="E427" s="51">
        <f t="shared" si="122"/>
        <v>0</v>
      </c>
      <c r="F427" s="52" t="str">
        <f t="shared" si="119"/>
        <v>-</v>
      </c>
    </row>
    <row r="428" spans="1:6" ht="23">
      <c r="A428" s="53">
        <v>8121</v>
      </c>
      <c r="B428" s="232" t="s">
        <v>863</v>
      </c>
      <c r="C428" s="50" t="s">
        <v>864</v>
      </c>
      <c r="D428" s="242">
        <v>0</v>
      </c>
      <c r="E428" s="242">
        <v>0</v>
      </c>
      <c r="F428" s="52" t="str">
        <f t="shared" si="119"/>
        <v>-</v>
      </c>
    </row>
    <row r="429" spans="1:6" ht="23">
      <c r="A429" s="53">
        <v>8122</v>
      </c>
      <c r="B429" s="232" t="s">
        <v>865</v>
      </c>
      <c r="C429" s="50" t="s">
        <v>866</v>
      </c>
      <c r="D429" s="242">
        <v>0</v>
      </c>
      <c r="E429" s="242">
        <v>0</v>
      </c>
      <c r="F429" s="52" t="str">
        <f t="shared" si="119"/>
        <v>-</v>
      </c>
    </row>
    <row r="430" spans="1:6" ht="23">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11.5">
      <c r="A434" s="53">
        <v>814</v>
      </c>
      <c r="B434" s="232" t="s">
        <v>875</v>
      </c>
      <c r="C434" s="50" t="s">
        <v>876</v>
      </c>
      <c r="D434" s="242">
        <v>0</v>
      </c>
      <c r="E434" s="242">
        <v>0</v>
      </c>
      <c r="F434" s="52" t="str">
        <f t="shared" si="119"/>
        <v>-</v>
      </c>
    </row>
    <row r="435" spans="1:6" ht="23">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11.5">
      <c r="A437" s="53">
        <v>8154</v>
      </c>
      <c r="B437" s="85" t="s">
        <v>881</v>
      </c>
      <c r="C437" s="50" t="s">
        <v>882</v>
      </c>
      <c r="D437" s="242">
        <v>0</v>
      </c>
      <c r="E437" s="242">
        <v>0</v>
      </c>
      <c r="F437" s="52" t="str">
        <f t="shared" si="119"/>
        <v>-</v>
      </c>
    </row>
    <row r="438" spans="1:6" ht="23">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3">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3">
      <c r="A453" s="53">
        <v>8176</v>
      </c>
      <c r="B453" s="85" t="s">
        <v>913</v>
      </c>
      <c r="C453" s="50" t="s">
        <v>914</v>
      </c>
      <c r="D453" s="242">
        <v>0</v>
      </c>
      <c r="E453" s="242">
        <v>0</v>
      </c>
      <c r="F453" s="52" t="str">
        <f t="shared" si="119"/>
        <v>-</v>
      </c>
    </row>
    <row r="454" spans="1:6" ht="23">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11.5">
      <c r="A456" s="53" t="s">
        <v>919</v>
      </c>
      <c r="B456" s="232" t="s">
        <v>920</v>
      </c>
      <c r="C456" s="50" t="s">
        <v>919</v>
      </c>
      <c r="D456" s="242">
        <v>0</v>
      </c>
      <c r="E456" s="242">
        <v>0</v>
      </c>
      <c r="F456" s="52" t="str">
        <f t="shared" si="119"/>
        <v>-</v>
      </c>
    </row>
    <row r="457" spans="1:6" ht="11.5">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3">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3">
      <c r="A477" s="53">
        <v>832</v>
      </c>
      <c r="B477" s="232" t="s">
        <v>961</v>
      </c>
      <c r="C477" s="50" t="s">
        <v>962</v>
      </c>
      <c r="D477" s="242">
        <v>0</v>
      </c>
      <c r="E477" s="242">
        <v>0</v>
      </c>
      <c r="F477" s="52" t="str">
        <f t="shared" si="119"/>
        <v>-</v>
      </c>
    </row>
    <row r="478" spans="1:6" ht="23">
      <c r="A478" s="53">
        <v>833</v>
      </c>
      <c r="B478" s="85" t="s">
        <v>963</v>
      </c>
      <c r="C478" s="50" t="s">
        <v>964</v>
      </c>
      <c r="D478" s="51">
        <f t="shared" ref="D478:E478" si="135">SUM(D479:D480)</f>
        <v>0</v>
      </c>
      <c r="E478" s="51">
        <f t="shared" si="135"/>
        <v>0</v>
      </c>
      <c r="F478" s="52" t="str">
        <f t="shared" si="119"/>
        <v>-</v>
      </c>
    </row>
    <row r="479" spans="1:6" ht="23">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3">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4558245.7</v>
      </c>
      <c r="E484" s="51">
        <f t="shared" si="137"/>
        <v>4429250.43</v>
      </c>
      <c r="F484" s="52">
        <f t="shared" si="119"/>
        <v>97.170067642470428</v>
      </c>
    </row>
    <row r="485" spans="1:6" ht="23">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3">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3">
      <c r="A495" s="53">
        <v>844</v>
      </c>
      <c r="B495" s="85" t="s">
        <v>997</v>
      </c>
      <c r="C495" s="50" t="s">
        <v>998</v>
      </c>
      <c r="D495" s="51">
        <f t="shared" ref="D495:E495" si="140">SUM(D496:D501)</f>
        <v>4558245.7</v>
      </c>
      <c r="E495" s="51">
        <f t="shared" si="140"/>
        <v>4429250.43</v>
      </c>
      <c r="F495" s="52">
        <f t="shared" si="119"/>
        <v>97.170067642470428</v>
      </c>
    </row>
    <row r="496" spans="1:6" ht="12.75" customHeight="1">
      <c r="A496" s="53">
        <v>8443</v>
      </c>
      <c r="B496" s="85" t="s">
        <v>999</v>
      </c>
      <c r="C496" s="50" t="s">
        <v>1000</v>
      </c>
      <c r="D496" s="242">
        <v>4558245.7</v>
      </c>
      <c r="E496" s="242">
        <v>4429250.43</v>
      </c>
      <c r="F496" s="52">
        <f t="shared" si="119"/>
        <v>97.170067642470428</v>
      </c>
    </row>
    <row r="497" spans="1:6" ht="12.75" customHeight="1">
      <c r="A497" s="53">
        <v>8444</v>
      </c>
      <c r="B497" s="85" t="s">
        <v>1001</v>
      </c>
      <c r="C497" s="50" t="s">
        <v>1002</v>
      </c>
      <c r="D497" s="242">
        <v>0</v>
      </c>
      <c r="E497" s="242">
        <v>0</v>
      </c>
      <c r="F497" s="52" t="str">
        <f t="shared" si="119"/>
        <v>-</v>
      </c>
    </row>
    <row r="498" spans="1:6" ht="11.5">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3">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3">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4226494.6099999994</v>
      </c>
      <c r="E528" s="51">
        <f t="shared" si="148"/>
        <v>5056754.9399999995</v>
      </c>
      <c r="F528" s="52">
        <f t="shared" si="119"/>
        <v>119.64418286576262</v>
      </c>
    </row>
    <row r="529" spans="1:6" ht="11.5">
      <c r="A529" s="53">
        <v>51</v>
      </c>
      <c r="B529" s="85" t="s">
        <v>1065</v>
      </c>
      <c r="C529" s="50" t="s">
        <v>1066</v>
      </c>
      <c r="D529" s="51">
        <f t="shared" ref="D529:E529" si="149">D530+D535+D538+D542+D543+D550+D555+D563</f>
        <v>0</v>
      </c>
      <c r="E529" s="51">
        <f t="shared" si="149"/>
        <v>0</v>
      </c>
      <c r="F529" s="52" t="str">
        <f t="shared" si="119"/>
        <v>-</v>
      </c>
    </row>
    <row r="530" spans="1:6" ht="23">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3">
      <c r="A535" s="53">
        <v>512</v>
      </c>
      <c r="B535" s="232" t="s">
        <v>1077</v>
      </c>
      <c r="C535" s="50" t="s">
        <v>1078</v>
      </c>
      <c r="D535" s="51">
        <f t="shared" ref="D535:E535" si="151">SUM(D536:D537)</f>
        <v>0</v>
      </c>
      <c r="E535" s="51">
        <f t="shared" si="151"/>
        <v>0</v>
      </c>
      <c r="F535" s="52" t="str">
        <f t="shared" si="119"/>
        <v>-</v>
      </c>
    </row>
    <row r="536" spans="1:6" ht="11.5">
      <c r="A536" s="53">
        <v>5121</v>
      </c>
      <c r="B536" s="85" t="s">
        <v>1079</v>
      </c>
      <c r="C536" s="50" t="s">
        <v>1080</v>
      </c>
      <c r="D536" s="242">
        <v>0</v>
      </c>
      <c r="E536" s="242">
        <v>0</v>
      </c>
      <c r="F536" s="52" t="str">
        <f t="shared" si="119"/>
        <v>-</v>
      </c>
    </row>
    <row r="537" spans="1:6" ht="11.5">
      <c r="A537" s="53">
        <v>5122</v>
      </c>
      <c r="B537" s="85" t="s">
        <v>1081</v>
      </c>
      <c r="C537" s="50" t="s">
        <v>1082</v>
      </c>
      <c r="D537" s="242">
        <v>0</v>
      </c>
      <c r="E537" s="242">
        <v>0</v>
      </c>
      <c r="F537" s="52" t="str">
        <f t="shared" si="119"/>
        <v>-</v>
      </c>
    </row>
    <row r="538" spans="1:6" ht="23">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3">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11.5">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3">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3">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750000</v>
      </c>
      <c r="E580" s="51">
        <f t="shared" si="162"/>
        <v>903113.33</v>
      </c>
      <c r="F580" s="52">
        <f t="shared" si="119"/>
        <v>120.41511066666666</v>
      </c>
    </row>
    <row r="581" spans="1:6" ht="23">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750000</v>
      </c>
      <c r="E585" s="51">
        <f t="shared" si="164"/>
        <v>903113.33</v>
      </c>
      <c r="F585" s="52">
        <f t="shared" si="119"/>
        <v>120.41511066666666</v>
      </c>
    </row>
    <row r="586" spans="1:6" ht="12.75" customHeight="1">
      <c r="A586" s="53">
        <v>5321</v>
      </c>
      <c r="B586" s="85" t="s">
        <v>1171</v>
      </c>
      <c r="C586" s="50" t="s">
        <v>1172</v>
      </c>
      <c r="D586" s="242">
        <v>750000</v>
      </c>
      <c r="E586" s="242">
        <v>903113.33</v>
      </c>
      <c r="F586" s="52">
        <f t="shared" si="119"/>
        <v>120.41511066666666</v>
      </c>
    </row>
    <row r="587" spans="1:6" ht="23">
      <c r="A587" s="53">
        <v>533</v>
      </c>
      <c r="B587" s="85" t="s">
        <v>1173</v>
      </c>
      <c r="C587" s="50" t="s">
        <v>1174</v>
      </c>
      <c r="D587" s="51">
        <f t="shared" ref="D587:E587" si="165">SUM(D588:D589)</f>
        <v>0</v>
      </c>
      <c r="E587" s="51">
        <f t="shared" si="165"/>
        <v>0</v>
      </c>
      <c r="F587" s="52" t="str">
        <f t="shared" si="119"/>
        <v>-</v>
      </c>
    </row>
    <row r="588" spans="1:6" ht="23">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3">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3">
      <c r="A593" s="53">
        <v>54</v>
      </c>
      <c r="B593" s="232" t="s">
        <v>1184</v>
      </c>
      <c r="C593" s="50" t="s">
        <v>1185</v>
      </c>
      <c r="D593" s="51">
        <f t="shared" ref="D593:E593" si="167">D594+D599+D603+D605+D612+D617</f>
        <v>3476494.61</v>
      </c>
      <c r="E593" s="51">
        <f t="shared" si="167"/>
        <v>4153641.61</v>
      </c>
      <c r="F593" s="52">
        <f t="shared" si="119"/>
        <v>119.47786710361102</v>
      </c>
    </row>
    <row r="594" spans="1:6" ht="23">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3">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3">
      <c r="A601" s="53">
        <v>5423</v>
      </c>
      <c r="B601" s="85" t="s">
        <v>1200</v>
      </c>
      <c r="C601" s="50" t="s">
        <v>1201</v>
      </c>
      <c r="D601" s="242">
        <v>0</v>
      </c>
      <c r="E601" s="242">
        <v>0</v>
      </c>
      <c r="F601" s="52" t="str">
        <f t="shared" si="119"/>
        <v>-</v>
      </c>
    </row>
    <row r="602" spans="1:6" ht="23">
      <c r="A602" s="53">
        <v>5424</v>
      </c>
      <c r="B602" s="85" t="s">
        <v>1202</v>
      </c>
      <c r="C602" s="50" t="s">
        <v>1203</v>
      </c>
      <c r="D602" s="242">
        <v>0</v>
      </c>
      <c r="E602" s="242">
        <v>0</v>
      </c>
      <c r="F602" s="52" t="str">
        <f t="shared" si="119"/>
        <v>-</v>
      </c>
    </row>
    <row r="603" spans="1:6" ht="23">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3">
      <c r="A605" s="53">
        <v>544</v>
      </c>
      <c r="B605" s="85" t="s">
        <v>1208</v>
      </c>
      <c r="C605" s="50" t="s">
        <v>1209</v>
      </c>
      <c r="D605" s="51">
        <f t="shared" ref="D605:E605" si="171">SUM(D606:D611)</f>
        <v>3471159.21</v>
      </c>
      <c r="E605" s="51">
        <f t="shared" si="171"/>
        <v>3787159.71</v>
      </c>
      <c r="F605" s="52">
        <f t="shared" si="119"/>
        <v>109.10360144500547</v>
      </c>
    </row>
    <row r="606" spans="1:6" ht="23">
      <c r="A606" s="53">
        <v>5443</v>
      </c>
      <c r="B606" s="85" t="s">
        <v>1210</v>
      </c>
      <c r="C606" s="50" t="s">
        <v>1211</v>
      </c>
      <c r="D606" s="242">
        <v>3471159.21</v>
      </c>
      <c r="E606" s="242">
        <v>3787159.71</v>
      </c>
      <c r="F606" s="52">
        <f t="shared" si="119"/>
        <v>109.10360144500547</v>
      </c>
    </row>
    <row r="607" spans="1:6" ht="23">
      <c r="A607" s="53">
        <v>5444</v>
      </c>
      <c r="B607" s="232" t="s">
        <v>1212</v>
      </c>
      <c r="C607" s="50" t="s">
        <v>1213</v>
      </c>
      <c r="D607" s="242">
        <v>0</v>
      </c>
      <c r="E607" s="242">
        <v>0</v>
      </c>
      <c r="F607" s="52" t="str">
        <f t="shared" si="119"/>
        <v>-</v>
      </c>
    </row>
    <row r="608" spans="1:6" ht="23">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11.5">
      <c r="A611" s="53">
        <v>5448</v>
      </c>
      <c r="B611" s="85" t="s">
        <v>1220</v>
      </c>
      <c r="C611" s="50" t="s">
        <v>1221</v>
      </c>
      <c r="D611" s="242">
        <v>0</v>
      </c>
      <c r="E611" s="242">
        <v>0</v>
      </c>
      <c r="F611" s="52" t="str">
        <f t="shared" si="119"/>
        <v>-</v>
      </c>
    </row>
    <row r="612" spans="1:6" ht="23">
      <c r="A612" s="53">
        <v>545</v>
      </c>
      <c r="B612" s="85" t="s">
        <v>1222</v>
      </c>
      <c r="C612" s="50" t="s">
        <v>1223</v>
      </c>
      <c r="D612" s="51">
        <f t="shared" ref="D612:E612" si="172">SUM(D613:D616)</f>
        <v>3543.61</v>
      </c>
      <c r="E612" s="51">
        <f t="shared" si="172"/>
        <v>0</v>
      </c>
      <c r="F612" s="52">
        <f t="shared" si="119"/>
        <v>0</v>
      </c>
    </row>
    <row r="613" spans="1:6" ht="23">
      <c r="A613" s="53">
        <v>5453</v>
      </c>
      <c r="B613" s="232" t="s">
        <v>1224</v>
      </c>
      <c r="C613" s="50" t="s">
        <v>1225</v>
      </c>
      <c r="D613" s="242">
        <v>3543.61</v>
      </c>
      <c r="E613" s="242">
        <v>0</v>
      </c>
      <c r="F613" s="52">
        <f t="shared" si="119"/>
        <v>0</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11.5">
      <c r="A617" s="53">
        <v>547</v>
      </c>
      <c r="B617" s="85" t="s">
        <v>1232</v>
      </c>
      <c r="C617" s="50" t="s">
        <v>1233</v>
      </c>
      <c r="D617" s="51">
        <f t="shared" ref="D617:E617" si="173">SUM(D618:D624)</f>
        <v>1791.79</v>
      </c>
      <c r="E617" s="51">
        <f t="shared" si="173"/>
        <v>366481.9</v>
      </c>
      <c r="F617" s="52" t="str">
        <f t="shared" si="119"/>
        <v>&gt;&gt;100</v>
      </c>
    </row>
    <row r="618" spans="1:6" ht="12.75" customHeight="1">
      <c r="A618" s="53">
        <v>5471</v>
      </c>
      <c r="B618" s="85" t="s">
        <v>1234</v>
      </c>
      <c r="C618" s="50" t="s">
        <v>1235</v>
      </c>
      <c r="D618" s="242">
        <v>1791.79</v>
      </c>
      <c r="E618" s="242">
        <v>366481.9</v>
      </c>
      <c r="F618" s="52" t="str">
        <f t="shared" si="119"/>
        <v>&gt;&gt;100</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3">
      <c r="A623" s="53">
        <v>5476</v>
      </c>
      <c r="B623" s="85" t="s">
        <v>1244</v>
      </c>
      <c r="C623" s="50" t="s">
        <v>1245</v>
      </c>
      <c r="D623" s="242">
        <v>0</v>
      </c>
      <c r="E623" s="242">
        <v>0</v>
      </c>
      <c r="F623" s="52" t="str">
        <f t="shared" si="119"/>
        <v>-</v>
      </c>
    </row>
    <row r="624" spans="1:6" ht="23">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11.5">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331751.09000000078</v>
      </c>
      <c r="E635" s="51">
        <f t="shared" si="178"/>
        <v>0</v>
      </c>
      <c r="F635" s="52">
        <f t="shared" si="119"/>
        <v>0</v>
      </c>
    </row>
    <row r="636" spans="1:6" ht="12.75" customHeight="1">
      <c r="A636" s="53" t="s">
        <v>609</v>
      </c>
      <c r="B636" s="85" t="s">
        <v>1270</v>
      </c>
      <c r="C636" s="50" t="s">
        <v>1271</v>
      </c>
      <c r="D636" s="51">
        <f t="shared" ref="D636:E636" si="179">IF(D528-D420&gt;=0,D528-D420,0)</f>
        <v>0</v>
      </c>
      <c r="E636" s="51">
        <f t="shared" si="179"/>
        <v>627504.50999999978</v>
      </c>
      <c r="F636" s="52" t="str">
        <f t="shared" si="119"/>
        <v>-</v>
      </c>
    </row>
    <row r="637" spans="1:6" ht="12.75" customHeight="1">
      <c r="A637" s="53">
        <v>92213</v>
      </c>
      <c r="B637" s="85" t="s">
        <v>1272</v>
      </c>
      <c r="C637" s="50" t="s">
        <v>1273</v>
      </c>
      <c r="D637" s="242">
        <v>9102331.4299999997</v>
      </c>
      <c r="E637" s="242">
        <v>9438180.9100000001</v>
      </c>
      <c r="F637" s="52">
        <f t="shared" si="119"/>
        <v>103.68970831904767</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135831034.66999999</v>
      </c>
      <c r="E639" s="51">
        <f t="shared" si="180"/>
        <v>142780325.16</v>
      </c>
      <c r="F639" s="52">
        <f t="shared" si="119"/>
        <v>105.11612865710936</v>
      </c>
    </row>
    <row r="640" spans="1:6" ht="12.75" customHeight="1">
      <c r="A640" s="53" t="s">
        <v>609</v>
      </c>
      <c r="B640" s="85" t="s">
        <v>1278</v>
      </c>
      <c r="C640" s="50" t="s">
        <v>1279</v>
      </c>
      <c r="D640" s="51">
        <f t="shared" ref="D640:E640" si="181">D413+D528</f>
        <v>124512783.31000002</v>
      </c>
      <c r="E640" s="51">
        <f t="shared" si="181"/>
        <v>141476646.75</v>
      </c>
      <c r="F640" s="52">
        <f t="shared" si="119"/>
        <v>113.62419423053534</v>
      </c>
    </row>
    <row r="641" spans="1:6" ht="12.75" customHeight="1">
      <c r="A641" s="53" t="s">
        <v>609</v>
      </c>
      <c r="B641" s="85" t="s">
        <v>1280</v>
      </c>
      <c r="C641" s="50" t="s">
        <v>1281</v>
      </c>
      <c r="D641" s="51">
        <f t="shared" ref="D641:E641" si="182">IF(D639&gt;=D640,D639-D640,0)</f>
        <v>11318251.35999997</v>
      </c>
      <c r="E641" s="51">
        <f t="shared" si="182"/>
        <v>1303678.4099999964</v>
      </c>
      <c r="F641" s="52">
        <f t="shared" si="119"/>
        <v>11.518373011288203</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3">
      <c r="A643" s="60" t="s">
        <v>1284</v>
      </c>
      <c r="B643" s="85" t="s">
        <v>1285</v>
      </c>
      <c r="C643" s="61" t="s">
        <v>1284</v>
      </c>
      <c r="D643" s="51">
        <f t="shared" ref="D643:E643" si="184">IF(D416-D417+D637-D638&gt;=0,D416-D417+D637-D638,0)</f>
        <v>11072455.1</v>
      </c>
      <c r="E643" s="51">
        <f t="shared" si="184"/>
        <v>22471629.300000001</v>
      </c>
      <c r="F643" s="52">
        <f t="shared" si="119"/>
        <v>202.95073763722016</v>
      </c>
    </row>
    <row r="644" spans="1:6" ht="23">
      <c r="A644" s="60" t="s">
        <v>1286</v>
      </c>
      <c r="B644" s="85" t="s">
        <v>1287</v>
      </c>
      <c r="C644" s="61" t="s">
        <v>1286</v>
      </c>
      <c r="D644" s="51">
        <f t="shared" ref="D644:E644" si="185">IF(D417-D416+D638-D637&gt;=0,D417-D416+D638-D637,0)</f>
        <v>0</v>
      </c>
      <c r="E644" s="51">
        <f t="shared" si="185"/>
        <v>0</v>
      </c>
      <c r="F644" s="52" t="str">
        <f t="shared" si="119"/>
        <v>-</v>
      </c>
    </row>
    <row r="645" spans="1:6" ht="23">
      <c r="A645" s="53" t="s">
        <v>609</v>
      </c>
      <c r="B645" s="85" t="s">
        <v>1288</v>
      </c>
      <c r="C645" s="50" t="s">
        <v>1289</v>
      </c>
      <c r="D645" s="51">
        <f t="shared" ref="D645:E645" si="186">IF(D641+D643-D642-D644&gt;=0,D641+D643-D642-D644,0)</f>
        <v>22390706.459999971</v>
      </c>
      <c r="E645" s="51">
        <f t="shared" si="186"/>
        <v>23775307.709999997</v>
      </c>
      <c r="F645" s="52">
        <f t="shared" si="119"/>
        <v>106.1838211870338</v>
      </c>
    </row>
    <row r="646" spans="1:6" ht="23">
      <c r="A646" s="53" t="s">
        <v>609</v>
      </c>
      <c r="B646" s="85" t="s">
        <v>1290</v>
      </c>
      <c r="C646" s="50" t="s">
        <v>1291</v>
      </c>
      <c r="D646" s="51">
        <f t="shared" ref="D646:E646" si="187">IF(D642+D644-D641-D643&gt;=0,D642+D644-D641-D643,0)</f>
        <v>0</v>
      </c>
      <c r="E646" s="51">
        <f t="shared" si="187"/>
        <v>0</v>
      </c>
      <c r="F646" s="52" t="str">
        <f t="shared" si="119"/>
        <v>-</v>
      </c>
    </row>
    <row r="647" spans="1:6" ht="23">
      <c r="A647" s="55" t="s">
        <v>1292</v>
      </c>
      <c r="B647" s="233" t="s">
        <v>1293</v>
      </c>
      <c r="C647" s="56" t="s">
        <v>1292</v>
      </c>
      <c r="D647" s="243">
        <v>3479289.22</v>
      </c>
      <c r="E647" s="243">
        <v>4418757.9400000004</v>
      </c>
      <c r="F647" s="57">
        <f t="shared" si="119"/>
        <v>127.00174261454471</v>
      </c>
    </row>
    <row r="648" spans="1:6" s="75" customFormat="1" ht="20.149999999999999" customHeight="1">
      <c r="A648" s="350" t="s">
        <v>1294</v>
      </c>
      <c r="B648" s="351"/>
      <c r="C648" s="219"/>
      <c r="D648" s="58"/>
      <c r="E648" s="58"/>
      <c r="F648" s="59"/>
    </row>
    <row r="649" spans="1:6" ht="12.75" customHeight="1">
      <c r="A649" s="53">
        <v>11</v>
      </c>
      <c r="B649" s="85" t="s">
        <v>1295</v>
      </c>
      <c r="C649" s="50" t="s">
        <v>1296</v>
      </c>
      <c r="D649" s="242">
        <v>15558621.560000001</v>
      </c>
      <c r="E649" s="242">
        <v>34449881.799999997</v>
      </c>
      <c r="F649" s="52">
        <f t="shared" ref="F649:F724" si="188">IF(D649&lt;&gt;0,IF(E649/D649&gt;=100,"&gt;&gt;100",E649/D649*100),"-")</f>
        <v>221.41988393475646</v>
      </c>
    </row>
    <row r="650" spans="1:6" ht="12.75" customHeight="1">
      <c r="A650" s="53" t="s">
        <v>1297</v>
      </c>
      <c r="B650" s="85" t="s">
        <v>1298</v>
      </c>
      <c r="C650" s="50" t="s">
        <v>1297</v>
      </c>
      <c r="D650" s="242">
        <v>210523108.81999999</v>
      </c>
      <c r="E650" s="242">
        <v>306580458.49000001</v>
      </c>
      <c r="F650" s="52">
        <f t="shared" si="188"/>
        <v>145.62793614839228</v>
      </c>
    </row>
    <row r="651" spans="1:6" ht="12.75" customHeight="1">
      <c r="A651" s="53" t="s">
        <v>1299</v>
      </c>
      <c r="B651" s="85" t="s">
        <v>1300</v>
      </c>
      <c r="C651" s="50" t="s">
        <v>1299</v>
      </c>
      <c r="D651" s="242">
        <v>191631848.58000001</v>
      </c>
      <c r="E651" s="242">
        <v>308400121.29000002</v>
      </c>
      <c r="F651" s="52">
        <f t="shared" si="188"/>
        <v>160.93364624683096</v>
      </c>
    </row>
    <row r="652" spans="1:6" ht="23">
      <c r="A652" s="53">
        <v>11</v>
      </c>
      <c r="B652" s="85" t="s">
        <v>1301</v>
      </c>
      <c r="C652" s="50" t="s">
        <v>1302</v>
      </c>
      <c r="D652" s="51">
        <f t="shared" ref="D652:E652" si="189">+D649+D650-D651</f>
        <v>34449881.799999982</v>
      </c>
      <c r="E652" s="51">
        <f t="shared" si="189"/>
        <v>32630219</v>
      </c>
      <c r="F652" s="52">
        <f t="shared" si="188"/>
        <v>94.71794181888896</v>
      </c>
    </row>
    <row r="653" spans="1:6" ht="23">
      <c r="A653" s="53" t="s">
        <v>609</v>
      </c>
      <c r="B653" s="85" t="s">
        <v>1303</v>
      </c>
      <c r="C653" s="50" t="s">
        <v>1304</v>
      </c>
      <c r="D653" s="262">
        <v>215</v>
      </c>
      <c r="E653" s="262">
        <v>191</v>
      </c>
      <c r="F653" s="52">
        <f t="shared" si="188"/>
        <v>88.837209302325576</v>
      </c>
    </row>
    <row r="654" spans="1:6" ht="23">
      <c r="A654" s="53" t="s">
        <v>609</v>
      </c>
      <c r="B654" s="85" t="s">
        <v>1305</v>
      </c>
      <c r="C654" s="50" t="s">
        <v>1306</v>
      </c>
      <c r="D654" s="262">
        <v>2085</v>
      </c>
      <c r="E654" s="262">
        <v>2176</v>
      </c>
      <c r="F654" s="52">
        <f t="shared" si="188"/>
        <v>104.36450839328538</v>
      </c>
    </row>
    <row r="655" spans="1:6" ht="12.75" customHeight="1">
      <c r="A655" s="53" t="s">
        <v>609</v>
      </c>
      <c r="B655" s="85" t="s">
        <v>1307</v>
      </c>
      <c r="C655" s="50" t="s">
        <v>1308</v>
      </c>
      <c r="D655" s="262">
        <v>202</v>
      </c>
      <c r="E655" s="262">
        <v>178</v>
      </c>
      <c r="F655" s="52">
        <f t="shared" si="188"/>
        <v>88.118811881188122</v>
      </c>
    </row>
    <row r="656" spans="1:6" ht="12.75" customHeight="1">
      <c r="A656" s="53" t="s">
        <v>609</v>
      </c>
      <c r="B656" s="85" t="s">
        <v>1309</v>
      </c>
      <c r="C656" s="50" t="s">
        <v>1310</v>
      </c>
      <c r="D656" s="262">
        <v>1970</v>
      </c>
      <c r="E656" s="262">
        <v>2045</v>
      </c>
      <c r="F656" s="52">
        <f t="shared" si="188"/>
        <v>103.80710659898477</v>
      </c>
    </row>
    <row r="657" spans="1:6" ht="23">
      <c r="A657" s="53" t="s">
        <v>1311</v>
      </c>
      <c r="B657" s="85" t="s">
        <v>1312</v>
      </c>
      <c r="C657" s="50" t="s">
        <v>1313</v>
      </c>
      <c r="D657" s="242">
        <v>1775430.46</v>
      </c>
      <c r="E657" s="242">
        <v>2357067.61</v>
      </c>
      <c r="F657" s="52">
        <f t="shared" si="188"/>
        <v>132.76034534182767</v>
      </c>
    </row>
    <row r="658" spans="1:6" ht="12.75" customHeight="1">
      <c r="A658" s="53">
        <v>61315</v>
      </c>
      <c r="B658" s="85" t="s">
        <v>1314</v>
      </c>
      <c r="C658" s="50" t="s">
        <v>1315</v>
      </c>
      <c r="D658" s="242">
        <v>40.4</v>
      </c>
      <c r="E658" s="242">
        <v>0</v>
      </c>
      <c r="F658" s="52">
        <f t="shared" si="188"/>
        <v>0</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1915.82</v>
      </c>
      <c r="E660" s="242">
        <v>0.08</v>
      </c>
      <c r="F660" s="52">
        <f t="shared" si="188"/>
        <v>4.1757576390266315E-3</v>
      </c>
    </row>
    <row r="661" spans="1:6" ht="12.75" customHeight="1">
      <c r="A661" s="53">
        <v>63311</v>
      </c>
      <c r="B661" s="85" t="s">
        <v>1320</v>
      </c>
      <c r="C661" s="50" t="s">
        <v>1321</v>
      </c>
      <c r="D661" s="242">
        <v>983710.69</v>
      </c>
      <c r="E661" s="242">
        <v>2486951.35</v>
      </c>
      <c r="F661" s="52">
        <f t="shared" si="188"/>
        <v>252.81328903724733</v>
      </c>
    </row>
    <row r="662" spans="1:6" ht="12.75" customHeight="1">
      <c r="A662" s="53">
        <v>63312</v>
      </c>
      <c r="B662" s="85" t="s">
        <v>1322</v>
      </c>
      <c r="C662" s="50" t="s">
        <v>1323</v>
      </c>
      <c r="D662" s="242">
        <v>234156.79</v>
      </c>
      <c r="E662" s="242">
        <v>216324.88</v>
      </c>
      <c r="F662" s="52">
        <f t="shared" si="188"/>
        <v>92.384628265530964</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3725</v>
      </c>
      <c r="E664" s="242">
        <v>0</v>
      </c>
      <c r="F664" s="52">
        <f t="shared" si="188"/>
        <v>0</v>
      </c>
    </row>
    <row r="665" spans="1:6" ht="12.75" customHeight="1">
      <c r="A665" s="53">
        <v>63321</v>
      </c>
      <c r="B665" s="85" t="s">
        <v>1328</v>
      </c>
      <c r="C665" s="50" t="s">
        <v>1329</v>
      </c>
      <c r="D665" s="242">
        <v>2189470.27</v>
      </c>
      <c r="E665" s="242">
        <v>1043255.11</v>
      </c>
      <c r="F665" s="52">
        <f t="shared" si="188"/>
        <v>47.648745191685109</v>
      </c>
    </row>
    <row r="666" spans="1:6" ht="12.75" customHeight="1">
      <c r="A666" s="53">
        <v>63322</v>
      </c>
      <c r="B666" s="85" t="s">
        <v>1330</v>
      </c>
      <c r="C666" s="50" t="s">
        <v>1331</v>
      </c>
      <c r="D666" s="242">
        <v>50000</v>
      </c>
      <c r="E666" s="242">
        <v>15000</v>
      </c>
      <c r="F666" s="52">
        <f t="shared" si="188"/>
        <v>30</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1836.39</v>
      </c>
      <c r="E669" s="242">
        <v>4012.19</v>
      </c>
      <c r="F669" s="52">
        <f t="shared" si="188"/>
        <v>218.4824574300666</v>
      </c>
    </row>
    <row r="670" spans="1:6" ht="12.75" customHeight="1">
      <c r="A670" s="53">
        <v>63415</v>
      </c>
      <c r="B670" s="85" t="s">
        <v>1338</v>
      </c>
      <c r="C670" s="50" t="s">
        <v>1339</v>
      </c>
      <c r="D670" s="242">
        <v>0</v>
      </c>
      <c r="E670" s="242">
        <v>16595.400000000001</v>
      </c>
      <c r="F670" s="52" t="str">
        <f t="shared" si="188"/>
        <v>-</v>
      </c>
    </row>
    <row r="671" spans="1:6" ht="23">
      <c r="A671" s="53">
        <v>63416</v>
      </c>
      <c r="B671" s="232" t="s">
        <v>1340</v>
      </c>
      <c r="C671" s="50" t="s">
        <v>1341</v>
      </c>
      <c r="D671" s="242">
        <v>715563.09</v>
      </c>
      <c r="E671" s="242">
        <v>687917.63</v>
      </c>
      <c r="F671" s="52">
        <f t="shared" si="188"/>
        <v>96.136544717531478</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46632.97</v>
      </c>
      <c r="E673" s="242">
        <v>74050</v>
      </c>
      <c r="F673" s="52">
        <f t="shared" si="188"/>
        <v>158.79323148407661</v>
      </c>
    </row>
    <row r="674" spans="1:6" ht="23">
      <c r="A674" s="53">
        <v>63426</v>
      </c>
      <c r="B674" s="232" t="s">
        <v>1346</v>
      </c>
      <c r="C674" s="50" t="s">
        <v>1347</v>
      </c>
      <c r="D674" s="242">
        <v>0</v>
      </c>
      <c r="E674" s="242">
        <v>0</v>
      </c>
      <c r="F674" s="52" t="str">
        <f t="shared" si="188"/>
        <v>-</v>
      </c>
    </row>
    <row r="675" spans="1:6" ht="23">
      <c r="A675" s="53">
        <v>63612</v>
      </c>
      <c r="B675" s="232" t="s">
        <v>1348</v>
      </c>
      <c r="C675" s="50" t="s">
        <v>1349</v>
      </c>
      <c r="D675" s="242">
        <v>26344448.140000001</v>
      </c>
      <c r="E675" s="242">
        <v>32348535.809999999</v>
      </c>
      <c r="F675" s="52">
        <f t="shared" si="188"/>
        <v>122.7907133908936</v>
      </c>
    </row>
    <row r="676" spans="1:6" ht="23">
      <c r="A676" s="53">
        <v>63613</v>
      </c>
      <c r="B676" s="232" t="s">
        <v>1350</v>
      </c>
      <c r="C676" s="50" t="s">
        <v>1351</v>
      </c>
      <c r="D676" s="242">
        <v>1752547.42</v>
      </c>
      <c r="E676" s="242">
        <v>3109181.31</v>
      </c>
      <c r="F676" s="52">
        <f t="shared" si="188"/>
        <v>177.40925435272959</v>
      </c>
    </row>
    <row r="677" spans="1:6" ht="23">
      <c r="A677" s="53">
        <v>63622</v>
      </c>
      <c r="B677" s="232" t="s">
        <v>1352</v>
      </c>
      <c r="C677" s="50" t="s">
        <v>1353</v>
      </c>
      <c r="D677" s="242">
        <v>365358.4</v>
      </c>
      <c r="E677" s="242">
        <v>423753.67</v>
      </c>
      <c r="F677" s="52">
        <f t="shared" si="188"/>
        <v>115.98301010733569</v>
      </c>
    </row>
    <row r="678" spans="1:6" ht="23">
      <c r="A678" s="53">
        <v>63623</v>
      </c>
      <c r="B678" s="232" t="s">
        <v>1354</v>
      </c>
      <c r="C678" s="50" t="s">
        <v>1355</v>
      </c>
      <c r="D678" s="242">
        <v>1292.68</v>
      </c>
      <c r="E678" s="242">
        <v>19347.63</v>
      </c>
      <c r="F678" s="52">
        <f t="shared" si="188"/>
        <v>1496.706841600396</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3">
      <c r="A684" s="53">
        <v>63716</v>
      </c>
      <c r="B684" s="232" t="s">
        <v>1361</v>
      </c>
      <c r="C684" s="54">
        <v>63716</v>
      </c>
      <c r="D684" s="242">
        <v>0</v>
      </c>
      <c r="E684" s="242">
        <v>0</v>
      </c>
      <c r="F684" s="52" t="str">
        <f t="shared" si="188"/>
        <v>-</v>
      </c>
    </row>
    <row r="685" spans="1:6" ht="23">
      <c r="A685" s="53">
        <v>63717</v>
      </c>
      <c r="B685" s="232" t="s">
        <v>1362</v>
      </c>
      <c r="C685" s="54">
        <v>63717</v>
      </c>
      <c r="D685" s="242">
        <v>0</v>
      </c>
      <c r="E685" s="242">
        <v>0</v>
      </c>
      <c r="F685" s="52" t="str">
        <f t="shared" si="188"/>
        <v>-</v>
      </c>
    </row>
    <row r="686" spans="1:6" ht="23">
      <c r="A686" s="53">
        <v>63721</v>
      </c>
      <c r="B686" s="232" t="s">
        <v>1363</v>
      </c>
      <c r="C686" s="54">
        <v>63721</v>
      </c>
      <c r="D686" s="242">
        <v>0</v>
      </c>
      <c r="E686" s="242">
        <v>0</v>
      </c>
      <c r="F686" s="52" t="str">
        <f t="shared" si="188"/>
        <v>-</v>
      </c>
    </row>
    <row r="687" spans="1:6" ht="23">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3">
      <c r="A692" s="53">
        <v>63727</v>
      </c>
      <c r="B692" s="232" t="s">
        <v>1369</v>
      </c>
      <c r="C692" s="54">
        <v>63727</v>
      </c>
      <c r="D692" s="242">
        <v>0</v>
      </c>
      <c r="E692" s="242">
        <v>0</v>
      </c>
      <c r="F692" s="52" t="str">
        <f t="shared" si="188"/>
        <v>-</v>
      </c>
    </row>
    <row r="693" spans="1:6" ht="23">
      <c r="A693" s="53">
        <v>63728</v>
      </c>
      <c r="B693" s="232" t="s">
        <v>1370</v>
      </c>
      <c r="C693" s="54">
        <v>63728</v>
      </c>
      <c r="D693" s="242">
        <v>0</v>
      </c>
      <c r="E693" s="242">
        <v>0</v>
      </c>
      <c r="F693" s="52" t="str">
        <f t="shared" si="188"/>
        <v>-</v>
      </c>
    </row>
    <row r="694" spans="1:6" ht="12.75" customHeight="1">
      <c r="A694" s="53">
        <v>63811</v>
      </c>
      <c r="B694" s="232" t="s">
        <v>1371</v>
      </c>
      <c r="C694" s="50" t="s">
        <v>1372</v>
      </c>
      <c r="D694" s="242">
        <v>1497241.15</v>
      </c>
      <c r="E694" s="242">
        <v>1188366.6000000001</v>
      </c>
      <c r="F694" s="52">
        <f t="shared" si="188"/>
        <v>79.37042072347532</v>
      </c>
    </row>
    <row r="695" spans="1:6" ht="12.75" customHeight="1">
      <c r="A695" s="53">
        <v>63812</v>
      </c>
      <c r="B695" s="232" t="s">
        <v>1373</v>
      </c>
      <c r="C695" s="50" t="s">
        <v>1374</v>
      </c>
      <c r="D695" s="242">
        <v>0</v>
      </c>
      <c r="E695" s="242">
        <v>698.11</v>
      </c>
      <c r="F695" s="52" t="str">
        <f t="shared" si="188"/>
        <v>-</v>
      </c>
    </row>
    <row r="696" spans="1:6" ht="23">
      <c r="A696" s="53" t="s">
        <v>1375</v>
      </c>
      <c r="B696" s="232" t="s">
        <v>1376</v>
      </c>
      <c r="C696" s="50" t="s">
        <v>1375</v>
      </c>
      <c r="D696" s="242">
        <v>0</v>
      </c>
      <c r="E696" s="242">
        <v>0</v>
      </c>
      <c r="F696" s="52" t="str">
        <f t="shared" si="188"/>
        <v>-</v>
      </c>
    </row>
    <row r="697" spans="1:6" ht="11.5">
      <c r="A697" s="53" t="s">
        <v>1377</v>
      </c>
      <c r="B697" s="232" t="s">
        <v>1378</v>
      </c>
      <c r="C697" s="50" t="s">
        <v>1377</v>
      </c>
      <c r="D697" s="242">
        <v>25831.93</v>
      </c>
      <c r="E697" s="242">
        <v>37248.199999999997</v>
      </c>
      <c r="F697" s="52">
        <f t="shared" si="188"/>
        <v>144.19441365782581</v>
      </c>
    </row>
    <row r="698" spans="1:6" ht="12.75" customHeight="1">
      <c r="A698" s="53">
        <v>63821</v>
      </c>
      <c r="B698" s="232" t="s">
        <v>1379</v>
      </c>
      <c r="C698" s="50" t="s">
        <v>1380</v>
      </c>
      <c r="D698" s="242">
        <v>10880149.029999999</v>
      </c>
      <c r="E698" s="242">
        <v>2647838.61</v>
      </c>
      <c r="F698" s="52">
        <f t="shared" si="188"/>
        <v>24.336418579369404</v>
      </c>
    </row>
    <row r="699" spans="1:6" ht="12.75" customHeight="1">
      <c r="A699" s="53">
        <v>63822</v>
      </c>
      <c r="B699" s="232" t="s">
        <v>1381</v>
      </c>
      <c r="C699" s="50" t="s">
        <v>1382</v>
      </c>
      <c r="D699" s="242">
        <v>0</v>
      </c>
      <c r="E699" s="242">
        <v>0</v>
      </c>
      <c r="F699" s="52" t="str">
        <f t="shared" si="188"/>
        <v>-</v>
      </c>
    </row>
    <row r="700" spans="1:6" ht="23">
      <c r="A700" s="53" t="s">
        <v>1383</v>
      </c>
      <c r="B700" s="232" t="s">
        <v>1384</v>
      </c>
      <c r="C700" s="50" t="s">
        <v>1383</v>
      </c>
      <c r="D700" s="242">
        <v>0</v>
      </c>
      <c r="E700" s="242">
        <v>0</v>
      </c>
      <c r="F700" s="52" t="str">
        <f t="shared" si="188"/>
        <v>-</v>
      </c>
    </row>
    <row r="701" spans="1:6" ht="23">
      <c r="A701" s="53" t="s">
        <v>1385</v>
      </c>
      <c r="B701" s="232" t="s">
        <v>1386</v>
      </c>
      <c r="C701" s="50" t="s">
        <v>1385</v>
      </c>
      <c r="D701" s="242">
        <v>0</v>
      </c>
      <c r="E701" s="242">
        <v>0</v>
      </c>
      <c r="F701" s="52" t="str">
        <f t="shared" si="188"/>
        <v>-</v>
      </c>
    </row>
    <row r="702" spans="1:6" ht="12.75" customHeight="1">
      <c r="A702" s="53">
        <v>64191</v>
      </c>
      <c r="B702" s="85" t="s">
        <v>1387</v>
      </c>
      <c r="C702" s="50" t="s">
        <v>1388</v>
      </c>
      <c r="D702" s="242">
        <v>0.34</v>
      </c>
      <c r="E702" s="242">
        <v>0</v>
      </c>
      <c r="F702" s="52">
        <f t="shared" si="188"/>
        <v>0</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3">
      <c r="A708" s="53">
        <v>64376</v>
      </c>
      <c r="B708" s="232" t="s">
        <v>1399</v>
      </c>
      <c r="C708" s="50" t="s">
        <v>1400</v>
      </c>
      <c r="D708" s="242">
        <v>0</v>
      </c>
      <c r="E708" s="242">
        <v>0</v>
      </c>
      <c r="F708" s="52" t="str">
        <f t="shared" si="188"/>
        <v>-</v>
      </c>
    </row>
    <row r="709" spans="1:6" ht="23">
      <c r="A709" s="53">
        <v>64377</v>
      </c>
      <c r="B709" s="85" t="s">
        <v>1401</v>
      </c>
      <c r="C709" s="50" t="s">
        <v>1402</v>
      </c>
      <c r="D709" s="242">
        <v>0</v>
      </c>
      <c r="E709" s="242">
        <v>0</v>
      </c>
      <c r="F709" s="52" t="str">
        <f t="shared" si="188"/>
        <v>-</v>
      </c>
    </row>
    <row r="710" spans="1:6" ht="12.75" customHeight="1">
      <c r="A710" s="53">
        <v>65264</v>
      </c>
      <c r="B710" s="85" t="s">
        <v>1403</v>
      </c>
      <c r="C710" s="50" t="s">
        <v>1404</v>
      </c>
      <c r="D710" s="242">
        <v>3943429.45</v>
      </c>
      <c r="E710" s="242">
        <v>4462636.8499999996</v>
      </c>
      <c r="F710" s="52">
        <f t="shared" si="188"/>
        <v>113.16639251654419</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32287.52</v>
      </c>
      <c r="E712" s="242">
        <v>44841.38</v>
      </c>
      <c r="F712" s="52">
        <f t="shared" si="188"/>
        <v>138.8814625589082</v>
      </c>
    </row>
    <row r="713" spans="1:6" ht="23">
      <c r="A713" s="53">
        <v>66341</v>
      </c>
      <c r="B713" s="85" t="s">
        <v>1409</v>
      </c>
      <c r="C713" s="54">
        <v>66341</v>
      </c>
      <c r="D713" s="242">
        <v>0</v>
      </c>
      <c r="E713" s="242">
        <v>0</v>
      </c>
      <c r="F713" s="52" t="str">
        <f t="shared" si="188"/>
        <v>-</v>
      </c>
    </row>
    <row r="714" spans="1:6" ht="23">
      <c r="A714" s="53">
        <v>66342</v>
      </c>
      <c r="B714" s="85" t="s">
        <v>1410</v>
      </c>
      <c r="C714" s="54">
        <v>66342</v>
      </c>
      <c r="D714" s="242">
        <v>0</v>
      </c>
      <c r="E714" s="242">
        <v>0</v>
      </c>
      <c r="F714" s="52" t="str">
        <f t="shared" si="188"/>
        <v>-</v>
      </c>
    </row>
    <row r="715" spans="1:6" ht="11.5">
      <c r="A715" s="53">
        <v>66343</v>
      </c>
      <c r="B715" s="85" t="s">
        <v>1411</v>
      </c>
      <c r="C715" s="54">
        <v>66343</v>
      </c>
      <c r="D715" s="242">
        <v>0</v>
      </c>
      <c r="E715" s="242">
        <v>0</v>
      </c>
      <c r="F715" s="52" t="str">
        <f t="shared" si="188"/>
        <v>-</v>
      </c>
    </row>
    <row r="716" spans="1:6" ht="12.75" customHeight="1">
      <c r="A716" s="53">
        <v>31214</v>
      </c>
      <c r="B716" s="85" t="s">
        <v>1412</v>
      </c>
      <c r="C716" s="50" t="s">
        <v>1413</v>
      </c>
      <c r="D716" s="242">
        <v>303826.57</v>
      </c>
      <c r="E716" s="242">
        <v>503878.79</v>
      </c>
      <c r="F716" s="52">
        <f t="shared" si="188"/>
        <v>165.84421500726546</v>
      </c>
    </row>
    <row r="717" spans="1:6" ht="12.75" customHeight="1">
      <c r="A717" s="53">
        <v>31215</v>
      </c>
      <c r="B717" s="85" t="s">
        <v>1414</v>
      </c>
      <c r="C717" s="50" t="s">
        <v>1415</v>
      </c>
      <c r="D717" s="242">
        <v>90449.69</v>
      </c>
      <c r="E717" s="242">
        <v>122063.01</v>
      </c>
      <c r="F717" s="52">
        <f t="shared" si="188"/>
        <v>134.95127512322043</v>
      </c>
    </row>
    <row r="718" spans="1:6" ht="12.75" customHeight="1">
      <c r="A718" s="53">
        <v>32121</v>
      </c>
      <c r="B718" s="85" t="s">
        <v>1416</v>
      </c>
      <c r="C718" s="50" t="s">
        <v>1417</v>
      </c>
      <c r="D718" s="242">
        <v>912037.62</v>
      </c>
      <c r="E718" s="242">
        <v>1023090.45</v>
      </c>
      <c r="F718" s="52">
        <f t="shared" si="188"/>
        <v>112.17634312058311</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129293.09</v>
      </c>
      <c r="E720" s="242">
        <v>112411.08</v>
      </c>
      <c r="F720" s="52">
        <f t="shared" si="188"/>
        <v>86.942836620271052</v>
      </c>
    </row>
    <row r="721" spans="1:6" ht="12.75" customHeight="1">
      <c r="A721" s="53" t="s">
        <v>1422</v>
      </c>
      <c r="B721" s="85" t="s">
        <v>1423</v>
      </c>
      <c r="C721" s="50" t="s">
        <v>1422</v>
      </c>
      <c r="D721" s="242">
        <v>628479.74</v>
      </c>
      <c r="E721" s="242">
        <v>844679.41</v>
      </c>
      <c r="F721" s="52">
        <f t="shared" si="188"/>
        <v>134.40041997216966</v>
      </c>
    </row>
    <row r="722" spans="1:6" ht="12.75" customHeight="1">
      <c r="A722" s="53" t="s">
        <v>1424</v>
      </c>
      <c r="B722" s="85" t="s">
        <v>1425</v>
      </c>
      <c r="C722" s="50" t="s">
        <v>1424</v>
      </c>
      <c r="D722" s="242">
        <v>147886.20000000001</v>
      </c>
      <c r="E722" s="242">
        <v>199194.18</v>
      </c>
      <c r="F722" s="52">
        <f t="shared" si="188"/>
        <v>134.69423110472781</v>
      </c>
    </row>
    <row r="723" spans="1:6" ht="12.75" customHeight="1">
      <c r="A723" s="53" t="s">
        <v>1426</v>
      </c>
      <c r="B723" s="85" t="s">
        <v>1427</v>
      </c>
      <c r="C723" s="50" t="s">
        <v>1426</v>
      </c>
      <c r="D723" s="242">
        <v>343347.74</v>
      </c>
      <c r="E723" s="242">
        <v>356776.58</v>
      </c>
      <c r="F723" s="52">
        <f t="shared" si="188"/>
        <v>103.91114850501128</v>
      </c>
    </row>
    <row r="724" spans="1:6" ht="12.75" customHeight="1">
      <c r="A724" s="53" t="s">
        <v>1428</v>
      </c>
      <c r="B724" s="85" t="s">
        <v>1429</v>
      </c>
      <c r="C724" s="50" t="s">
        <v>1428</v>
      </c>
      <c r="D724" s="242">
        <v>638925.72</v>
      </c>
      <c r="E724" s="242">
        <v>638970.72</v>
      </c>
      <c r="F724" s="52">
        <f t="shared" si="188"/>
        <v>100.00704307223694</v>
      </c>
    </row>
    <row r="725" spans="1:6" ht="12.75" customHeight="1">
      <c r="A725" s="53">
        <v>32911</v>
      </c>
      <c r="B725" s="85" t="s">
        <v>1430</v>
      </c>
      <c r="C725" s="50" t="s">
        <v>1431</v>
      </c>
      <c r="D725" s="242">
        <v>222363.05</v>
      </c>
      <c r="E725" s="242">
        <v>252753.13</v>
      </c>
      <c r="F725" s="52">
        <f t="shared" ref="F725:F979" si="190">IF(D725&lt;&gt;0,IF(E725/D725&gt;=100,"&gt;&gt;100",E725/D725*100),"-")</f>
        <v>113.66687495966619</v>
      </c>
    </row>
    <row r="726" spans="1:6" ht="12.75" customHeight="1">
      <c r="A726" s="53" t="s">
        <v>1432</v>
      </c>
      <c r="B726" s="85" t="s">
        <v>1433</v>
      </c>
      <c r="C726" s="50" t="s">
        <v>1432</v>
      </c>
      <c r="D726" s="242">
        <v>23779.91</v>
      </c>
      <c r="E726" s="242">
        <v>15338.26</v>
      </c>
      <c r="F726" s="52">
        <f t="shared" si="190"/>
        <v>64.50091695048468</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11.5">
      <c r="A741" s="53">
        <v>34224</v>
      </c>
      <c r="B741" s="85" t="s">
        <v>1462</v>
      </c>
      <c r="C741" s="50" t="s">
        <v>1463</v>
      </c>
      <c r="D741" s="242">
        <v>0</v>
      </c>
      <c r="E741" s="242">
        <v>0</v>
      </c>
      <c r="F741" s="52" t="str">
        <f t="shared" si="190"/>
        <v>-</v>
      </c>
    </row>
    <row r="742" spans="1:6" ht="11.5">
      <c r="A742" s="53">
        <v>34233</v>
      </c>
      <c r="B742" s="85" t="s">
        <v>1464</v>
      </c>
      <c r="C742" s="50" t="s">
        <v>1465</v>
      </c>
      <c r="D742" s="242">
        <v>218927.19</v>
      </c>
      <c r="E742" s="242">
        <v>232380.36</v>
      </c>
      <c r="F742" s="52">
        <f t="shared" si="190"/>
        <v>106.14504301635625</v>
      </c>
    </row>
    <row r="743" spans="1:6" ht="23">
      <c r="A743" s="53">
        <v>34234</v>
      </c>
      <c r="B743" s="232" t="s">
        <v>1466</v>
      </c>
      <c r="C743" s="50" t="s">
        <v>1467</v>
      </c>
      <c r="D743" s="242">
        <v>0</v>
      </c>
      <c r="E743" s="242">
        <v>0</v>
      </c>
      <c r="F743" s="52" t="str">
        <f t="shared" si="190"/>
        <v>-</v>
      </c>
    </row>
    <row r="744" spans="1:6" ht="23">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3">
      <c r="A748" s="53">
        <v>34273</v>
      </c>
      <c r="B748" s="85" t="s">
        <v>1476</v>
      </c>
      <c r="C748" s="50" t="s">
        <v>1477</v>
      </c>
      <c r="D748" s="242">
        <v>74.12</v>
      </c>
      <c r="E748" s="242">
        <v>0</v>
      </c>
      <c r="F748" s="52">
        <f t="shared" si="190"/>
        <v>0</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3">
      <c r="A756" s="53">
        <v>34286</v>
      </c>
      <c r="B756" s="232" t="s">
        <v>1492</v>
      </c>
      <c r="C756" s="50" t="s">
        <v>1493</v>
      </c>
      <c r="D756" s="242">
        <v>0</v>
      </c>
      <c r="E756" s="242">
        <v>0</v>
      </c>
      <c r="F756" s="52" t="str">
        <f t="shared" si="190"/>
        <v>-</v>
      </c>
    </row>
    <row r="757" spans="1:6" ht="23">
      <c r="A757" s="53">
        <v>34287</v>
      </c>
      <c r="B757" s="85" t="s">
        <v>1494</v>
      </c>
      <c r="C757" s="50" t="s">
        <v>1495</v>
      </c>
      <c r="D757" s="242">
        <v>0</v>
      </c>
      <c r="E757" s="242">
        <v>0</v>
      </c>
      <c r="F757" s="52" t="str">
        <f t="shared" si="190"/>
        <v>-</v>
      </c>
    </row>
    <row r="758" spans="1:6" ht="12.75" customHeight="1">
      <c r="A758" s="53">
        <v>34341</v>
      </c>
      <c r="B758" s="85" t="s">
        <v>1496</v>
      </c>
      <c r="C758" s="50" t="s">
        <v>1497</v>
      </c>
      <c r="D758" s="242">
        <v>100353.92</v>
      </c>
      <c r="E758" s="242">
        <v>0</v>
      </c>
      <c r="F758" s="52">
        <f t="shared" si="190"/>
        <v>0</v>
      </c>
    </row>
    <row r="759" spans="1:6" ht="12.75" customHeight="1">
      <c r="A759" s="53">
        <v>35231</v>
      </c>
      <c r="B759" s="85" t="s">
        <v>1498</v>
      </c>
      <c r="C759" s="50" t="s">
        <v>1499</v>
      </c>
      <c r="D759" s="242">
        <v>22840.1</v>
      </c>
      <c r="E759" s="242">
        <v>31687.82</v>
      </c>
      <c r="F759" s="52">
        <f t="shared" si="190"/>
        <v>138.73765876681802</v>
      </c>
    </row>
    <row r="760" spans="1:6" ht="12.75" customHeight="1">
      <c r="A760" s="53">
        <v>35232</v>
      </c>
      <c r="B760" s="85" t="s">
        <v>1500</v>
      </c>
      <c r="C760" s="50" t="s">
        <v>1501</v>
      </c>
      <c r="D760" s="242">
        <v>15748.96</v>
      </c>
      <c r="E760" s="242">
        <v>11824.77</v>
      </c>
      <c r="F760" s="52">
        <f t="shared" si="190"/>
        <v>75.082862614420264</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1534.73</v>
      </c>
      <c r="F762" s="52" t="str">
        <f t="shared" si="190"/>
        <v>-</v>
      </c>
    </row>
    <row r="763" spans="1:6" ht="12.75" customHeight="1">
      <c r="A763" s="53">
        <v>36315</v>
      </c>
      <c r="B763" s="85" t="s">
        <v>1506</v>
      </c>
      <c r="C763" s="50" t="s">
        <v>1507</v>
      </c>
      <c r="D763" s="242">
        <v>0</v>
      </c>
      <c r="E763" s="242">
        <v>0</v>
      </c>
      <c r="F763" s="52" t="str">
        <f t="shared" si="190"/>
        <v>-</v>
      </c>
    </row>
    <row r="764" spans="1:6" ht="12.75" customHeight="1">
      <c r="A764" s="53">
        <v>36316</v>
      </c>
      <c r="B764" s="85" t="s">
        <v>1508</v>
      </c>
      <c r="C764" s="50" t="s">
        <v>1509</v>
      </c>
      <c r="D764" s="242">
        <v>343668.87</v>
      </c>
      <c r="E764" s="242">
        <v>143165.25</v>
      </c>
      <c r="F764" s="52">
        <f t="shared" si="190"/>
        <v>41.657904598691175</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3">
      <c r="A767" s="53">
        <v>36319</v>
      </c>
      <c r="B767" s="232" t="s">
        <v>1514</v>
      </c>
      <c r="C767" s="50" t="s">
        <v>1515</v>
      </c>
      <c r="D767" s="242">
        <v>8475.76</v>
      </c>
      <c r="E767" s="242">
        <v>9900</v>
      </c>
      <c r="F767" s="52">
        <f t="shared" si="190"/>
        <v>116.80368486129858</v>
      </c>
    </row>
    <row r="768" spans="1:6" ht="12.75" customHeight="1">
      <c r="A768" s="53">
        <v>36323</v>
      </c>
      <c r="B768" s="85" t="s">
        <v>1516</v>
      </c>
      <c r="C768" s="50" t="s">
        <v>1517</v>
      </c>
      <c r="D768" s="242">
        <v>0</v>
      </c>
      <c r="E768" s="242">
        <v>9992.5</v>
      </c>
      <c r="F768" s="52" t="str">
        <f t="shared" si="190"/>
        <v>-</v>
      </c>
    </row>
    <row r="769" spans="1:6" ht="12.75" customHeight="1">
      <c r="A769" s="53">
        <v>36324</v>
      </c>
      <c r="B769" s="85" t="s">
        <v>1518</v>
      </c>
      <c r="C769" s="50" t="s">
        <v>1519</v>
      </c>
      <c r="D769" s="242">
        <v>16402.21</v>
      </c>
      <c r="E769" s="242">
        <v>0</v>
      </c>
      <c r="F769" s="52">
        <f t="shared" si="190"/>
        <v>0</v>
      </c>
    </row>
    <row r="770" spans="1:6" ht="12.75" customHeight="1">
      <c r="A770" s="53">
        <v>36325</v>
      </c>
      <c r="B770" s="85" t="s">
        <v>1520</v>
      </c>
      <c r="C770" s="50" t="s">
        <v>1521</v>
      </c>
      <c r="D770" s="242">
        <v>0</v>
      </c>
      <c r="E770" s="242">
        <v>0</v>
      </c>
      <c r="F770" s="52" t="str">
        <f t="shared" si="190"/>
        <v>-</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11.5">
      <c r="A773" s="53">
        <v>36328</v>
      </c>
      <c r="B773" s="85" t="s">
        <v>1526</v>
      </c>
      <c r="C773" s="50" t="s">
        <v>1527</v>
      </c>
      <c r="D773" s="242">
        <v>0</v>
      </c>
      <c r="E773" s="242">
        <v>113016.8</v>
      </c>
      <c r="F773" s="52" t="str">
        <f t="shared" si="190"/>
        <v>-</v>
      </c>
    </row>
    <row r="774" spans="1:6" ht="23">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3">
      <c r="A779" s="53" t="s">
        <v>1538</v>
      </c>
      <c r="B779" s="232" t="s">
        <v>1539</v>
      </c>
      <c r="C779" s="54" t="s">
        <v>1538</v>
      </c>
      <c r="D779" s="242">
        <v>0</v>
      </c>
      <c r="E779" s="242">
        <v>0</v>
      </c>
      <c r="F779" s="52" t="str">
        <f t="shared" si="190"/>
        <v>-</v>
      </c>
    </row>
    <row r="780" spans="1:6" ht="23">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11.5">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3">
      <c r="A785" s="53" t="s">
        <v>1550</v>
      </c>
      <c r="B785" s="232" t="s">
        <v>1551</v>
      </c>
      <c r="C785" s="54" t="s">
        <v>1550</v>
      </c>
      <c r="D785" s="242">
        <v>0</v>
      </c>
      <c r="E785" s="242">
        <v>0</v>
      </c>
      <c r="F785" s="52" t="str">
        <f t="shared" si="190"/>
        <v>-</v>
      </c>
    </row>
    <row r="786" spans="1:6" ht="23">
      <c r="A786" s="53" t="s">
        <v>1552</v>
      </c>
      <c r="B786" s="232" t="s">
        <v>1553</v>
      </c>
      <c r="C786" s="54" t="s">
        <v>1552</v>
      </c>
      <c r="D786" s="242">
        <v>0</v>
      </c>
      <c r="E786" s="242">
        <v>0</v>
      </c>
      <c r="F786" s="52" t="str">
        <f t="shared" si="190"/>
        <v>-</v>
      </c>
    </row>
    <row r="787" spans="1:6" ht="23">
      <c r="A787" s="53" t="s">
        <v>1554</v>
      </c>
      <c r="B787" s="232" t="s">
        <v>1555</v>
      </c>
      <c r="C787" s="54" t="s">
        <v>1554</v>
      </c>
      <c r="D787" s="242">
        <v>0</v>
      </c>
      <c r="E787" s="242">
        <v>0</v>
      </c>
      <c r="F787" s="52" t="str">
        <f t="shared" si="190"/>
        <v>-</v>
      </c>
    </row>
    <row r="788" spans="1:6" ht="11.5">
      <c r="A788" s="53" t="s">
        <v>1556</v>
      </c>
      <c r="B788" s="232" t="s">
        <v>1557</v>
      </c>
      <c r="C788" s="54" t="s">
        <v>1556</v>
      </c>
      <c r="D788" s="242">
        <v>0</v>
      </c>
      <c r="E788" s="242">
        <v>0</v>
      </c>
      <c r="F788" s="52" t="str">
        <f t="shared" si="190"/>
        <v>-</v>
      </c>
    </row>
    <row r="789" spans="1:6" ht="23">
      <c r="A789" s="53" t="s">
        <v>1558</v>
      </c>
      <c r="B789" s="232" t="s">
        <v>1559</v>
      </c>
      <c r="C789" s="54" t="s">
        <v>1558</v>
      </c>
      <c r="D789" s="242">
        <v>0</v>
      </c>
      <c r="E789" s="242">
        <v>0</v>
      </c>
      <c r="F789" s="52" t="str">
        <f t="shared" si="190"/>
        <v>-</v>
      </c>
    </row>
    <row r="790" spans="1:6" ht="23">
      <c r="A790" s="53" t="s">
        <v>1560</v>
      </c>
      <c r="B790" s="85" t="s">
        <v>1561</v>
      </c>
      <c r="C790" s="50" t="s">
        <v>1560</v>
      </c>
      <c r="D790" s="242">
        <v>0</v>
      </c>
      <c r="E790" s="242">
        <v>0</v>
      </c>
      <c r="F790" s="52" t="str">
        <f t="shared" si="190"/>
        <v>-</v>
      </c>
    </row>
    <row r="791" spans="1:6" ht="23">
      <c r="A791" s="53" t="s">
        <v>1562</v>
      </c>
      <c r="B791" s="85" t="s">
        <v>1563</v>
      </c>
      <c r="C791" s="50" t="s">
        <v>1562</v>
      </c>
      <c r="D791" s="242">
        <v>0</v>
      </c>
      <c r="E791" s="242">
        <v>0</v>
      </c>
      <c r="F791" s="52" t="str">
        <f t="shared" si="190"/>
        <v>-</v>
      </c>
    </row>
    <row r="792" spans="1:6" ht="23">
      <c r="A792" s="53" t="s">
        <v>1564</v>
      </c>
      <c r="B792" s="85" t="s">
        <v>1565</v>
      </c>
      <c r="C792" s="50" t="s">
        <v>1564</v>
      </c>
      <c r="D792" s="242">
        <v>0</v>
      </c>
      <c r="E792" s="242">
        <v>0</v>
      </c>
      <c r="F792" s="52" t="str">
        <f t="shared" si="190"/>
        <v>-</v>
      </c>
    </row>
    <row r="793" spans="1:6" ht="23">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3">
      <c r="A797" s="53" t="s">
        <v>1574</v>
      </c>
      <c r="B797" s="85" t="s">
        <v>1575</v>
      </c>
      <c r="C797" s="50" t="s">
        <v>1574</v>
      </c>
      <c r="D797" s="242">
        <v>0</v>
      </c>
      <c r="E797" s="242">
        <v>0</v>
      </c>
      <c r="F797" s="52" t="str">
        <f t="shared" si="190"/>
        <v>-</v>
      </c>
    </row>
    <row r="798" spans="1:6" ht="23">
      <c r="A798" s="53" t="s">
        <v>1576</v>
      </c>
      <c r="B798" s="85" t="s">
        <v>1577</v>
      </c>
      <c r="C798" s="50" t="s">
        <v>1576</v>
      </c>
      <c r="D798" s="242">
        <v>0</v>
      </c>
      <c r="E798" s="242">
        <v>0</v>
      </c>
      <c r="F798" s="52" t="str">
        <f t="shared" si="190"/>
        <v>-</v>
      </c>
    </row>
    <row r="799" spans="1:6" ht="23">
      <c r="A799" s="53" t="s">
        <v>1578</v>
      </c>
      <c r="B799" s="85" t="s">
        <v>1579</v>
      </c>
      <c r="C799" s="50" t="s">
        <v>1578</v>
      </c>
      <c r="D799" s="242">
        <v>0</v>
      </c>
      <c r="E799" s="242">
        <v>0</v>
      </c>
      <c r="F799" s="52" t="str">
        <f t="shared" si="190"/>
        <v>-</v>
      </c>
    </row>
    <row r="800" spans="1:6" ht="23">
      <c r="A800" s="53" t="s">
        <v>1580</v>
      </c>
      <c r="B800" s="85" t="s">
        <v>1581</v>
      </c>
      <c r="C800" s="50" t="s">
        <v>1580</v>
      </c>
      <c r="D800" s="242">
        <v>0</v>
      </c>
      <c r="E800" s="242">
        <v>0</v>
      </c>
      <c r="F800" s="52" t="str">
        <f t="shared" si="190"/>
        <v>-</v>
      </c>
    </row>
    <row r="801" spans="1:6" ht="23">
      <c r="A801" s="53" t="s">
        <v>1582</v>
      </c>
      <c r="B801" s="85" t="s">
        <v>1583</v>
      </c>
      <c r="C801" s="50" t="s">
        <v>1582</v>
      </c>
      <c r="D801" s="242">
        <v>0</v>
      </c>
      <c r="E801" s="242">
        <v>0</v>
      </c>
      <c r="F801" s="52" t="str">
        <f t="shared" si="190"/>
        <v>-</v>
      </c>
    </row>
    <row r="802" spans="1:6" ht="23">
      <c r="A802" s="53" t="s">
        <v>1584</v>
      </c>
      <c r="B802" s="85" t="s">
        <v>1585</v>
      </c>
      <c r="C802" s="50" t="s">
        <v>1584</v>
      </c>
      <c r="D802" s="242">
        <v>0</v>
      </c>
      <c r="E802" s="242">
        <v>0</v>
      </c>
      <c r="F802" s="52" t="str">
        <f t="shared" si="190"/>
        <v>-</v>
      </c>
    </row>
    <row r="803" spans="1:6" ht="11.5">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3">
      <c r="A806" s="53" t="s">
        <v>1592</v>
      </c>
      <c r="B806" s="85" t="s">
        <v>1593</v>
      </c>
      <c r="C806" s="50" t="s">
        <v>1592</v>
      </c>
      <c r="D806" s="242">
        <v>0</v>
      </c>
      <c r="E806" s="242">
        <v>0</v>
      </c>
      <c r="F806" s="52" t="str">
        <f t="shared" si="190"/>
        <v>-</v>
      </c>
    </row>
    <row r="807" spans="1:6" ht="23">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342.56</v>
      </c>
      <c r="E816" s="242">
        <v>602.28</v>
      </c>
      <c r="F816" s="52">
        <f t="shared" si="190"/>
        <v>175.81737505838393</v>
      </c>
    </row>
    <row r="817" spans="1:6" ht="12.75" customHeight="1">
      <c r="A817" s="53" t="s">
        <v>1614</v>
      </c>
      <c r="B817" s="85" t="s">
        <v>1615</v>
      </c>
      <c r="C817" s="50" t="s">
        <v>1614</v>
      </c>
      <c r="D817" s="242">
        <v>0</v>
      </c>
      <c r="E817" s="242">
        <v>0</v>
      </c>
      <c r="F817" s="52" t="str">
        <f t="shared" si="190"/>
        <v>-</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179354.04</v>
      </c>
      <c r="E819" s="242">
        <v>153379.74</v>
      </c>
      <c r="F819" s="52">
        <f t="shared" si="190"/>
        <v>85.517861766593043</v>
      </c>
    </row>
    <row r="820" spans="1:6" ht="23">
      <c r="A820" s="53">
        <v>37216</v>
      </c>
      <c r="B820" s="232" t="s">
        <v>1620</v>
      </c>
      <c r="C820" s="50" t="s">
        <v>1621</v>
      </c>
      <c r="D820" s="242">
        <v>0</v>
      </c>
      <c r="E820" s="242">
        <v>0</v>
      </c>
      <c r="F820" s="52" t="str">
        <f t="shared" si="190"/>
        <v>-</v>
      </c>
    </row>
    <row r="821" spans="1:6" ht="12.75" customHeight="1">
      <c r="A821" s="53">
        <v>37217</v>
      </c>
      <c r="B821" s="85" t="s">
        <v>1622</v>
      </c>
      <c r="C821" s="50" t="s">
        <v>1623</v>
      </c>
      <c r="D821" s="242">
        <v>218476.15</v>
      </c>
      <c r="E821" s="242">
        <v>253970</v>
      </c>
      <c r="F821" s="52">
        <f t="shared" si="190"/>
        <v>116.24609825832249</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526135.6</v>
      </c>
      <c r="E823" s="242">
        <v>1099352.1399999999</v>
      </c>
      <c r="F823" s="52">
        <f t="shared" si="190"/>
        <v>208.94844218866768</v>
      </c>
    </row>
    <row r="824" spans="1:6" ht="12.75" customHeight="1">
      <c r="A824" s="53">
        <v>37221</v>
      </c>
      <c r="B824" s="85" t="s">
        <v>1628</v>
      </c>
      <c r="C824" s="50" t="s">
        <v>1629</v>
      </c>
      <c r="D824" s="242">
        <v>61767.74</v>
      </c>
      <c r="E824" s="242">
        <v>60754.1</v>
      </c>
      <c r="F824" s="52">
        <f t="shared" si="190"/>
        <v>98.358949186096183</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221363.57</v>
      </c>
      <c r="E826" s="242">
        <v>239334.73</v>
      </c>
      <c r="F826" s="52">
        <f t="shared" si="190"/>
        <v>108.11839093487696</v>
      </c>
    </row>
    <row r="827" spans="1:6" ht="12.75" customHeight="1">
      <c r="A827" s="53" t="s">
        <v>1633</v>
      </c>
      <c r="B827" s="85" t="s">
        <v>1634</v>
      </c>
      <c r="C827" s="50" t="s">
        <v>1633</v>
      </c>
      <c r="D827" s="242">
        <v>117744.27</v>
      </c>
      <c r="E827" s="242">
        <v>130779.4</v>
      </c>
      <c r="F827" s="52">
        <f t="shared" si="190"/>
        <v>111.07071282534598</v>
      </c>
    </row>
    <row r="828" spans="1:6" ht="12.75" customHeight="1">
      <c r="A828" s="53" t="s">
        <v>1635</v>
      </c>
      <c r="B828" s="85" t="s">
        <v>1636</v>
      </c>
      <c r="C828" s="50" t="s">
        <v>1635</v>
      </c>
      <c r="D828" s="242">
        <v>266469.05</v>
      </c>
      <c r="E828" s="242">
        <v>1033191.61</v>
      </c>
      <c r="F828" s="52">
        <f t="shared" si="190"/>
        <v>387.73418901744873</v>
      </c>
    </row>
    <row r="829" spans="1:6" ht="12.75" customHeight="1">
      <c r="A829" s="53">
        <v>38117</v>
      </c>
      <c r="B829" s="85" t="s">
        <v>1637</v>
      </c>
      <c r="C829" s="50" t="s">
        <v>1638</v>
      </c>
      <c r="D829" s="242">
        <v>1300</v>
      </c>
      <c r="E829" s="242">
        <v>900</v>
      </c>
      <c r="F829" s="52">
        <f t="shared" si="190"/>
        <v>69.230769230769226</v>
      </c>
    </row>
    <row r="830" spans="1:6" ht="12.75" customHeight="1">
      <c r="A830" s="53">
        <v>38612</v>
      </c>
      <c r="B830" s="85" t="s">
        <v>1639</v>
      </c>
      <c r="C830" s="50" t="s">
        <v>1640</v>
      </c>
      <c r="D830" s="242">
        <v>5550725.7199999997</v>
      </c>
      <c r="E830" s="242">
        <v>4924950.66</v>
      </c>
      <c r="F830" s="52">
        <f t="shared" si="190"/>
        <v>88.726247853586983</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345898.81</v>
      </c>
      <c r="E834" s="242">
        <v>590228.06999999995</v>
      </c>
      <c r="F834" s="52">
        <f t="shared" si="190"/>
        <v>170.63605104625827</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3">
      <c r="A843" s="53" t="s">
        <v>1665</v>
      </c>
      <c r="B843" s="85" t="s">
        <v>1666</v>
      </c>
      <c r="C843" s="54" t="s">
        <v>1665</v>
      </c>
      <c r="D843" s="242">
        <v>0</v>
      </c>
      <c r="E843" s="242">
        <v>0</v>
      </c>
      <c r="F843" s="52" t="str">
        <f t="shared" si="190"/>
        <v>-</v>
      </c>
    </row>
    <row r="844" spans="1:6" ht="23">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3">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11.5">
      <c r="A848" s="53">
        <v>81332</v>
      </c>
      <c r="B848" s="85" t="s">
        <v>1675</v>
      </c>
      <c r="C848" s="50" t="s">
        <v>1676</v>
      </c>
      <c r="D848" s="242">
        <v>0</v>
      </c>
      <c r="E848" s="242">
        <v>0</v>
      </c>
      <c r="F848" s="52" t="str">
        <f t="shared" si="190"/>
        <v>-</v>
      </c>
    </row>
    <row r="849" spans="1:6" ht="23">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3">
      <c r="A852" s="53">
        <v>81532</v>
      </c>
      <c r="B852" s="232" t="s">
        <v>1683</v>
      </c>
      <c r="C852" s="50" t="s">
        <v>1684</v>
      </c>
      <c r="D852" s="242">
        <v>0</v>
      </c>
      <c r="E852" s="242">
        <v>0</v>
      </c>
      <c r="F852" s="52" t="str">
        <f t="shared" si="190"/>
        <v>-</v>
      </c>
    </row>
    <row r="853" spans="1:6" ht="23">
      <c r="A853" s="53">
        <v>81542</v>
      </c>
      <c r="B853" s="232" t="s">
        <v>1685</v>
      </c>
      <c r="C853" s="50" t="s">
        <v>1686</v>
      </c>
      <c r="D853" s="242">
        <v>0</v>
      </c>
      <c r="E853" s="242">
        <v>0</v>
      </c>
      <c r="F853" s="52" t="str">
        <f t="shared" si="190"/>
        <v>-</v>
      </c>
    </row>
    <row r="854" spans="1:6" ht="23">
      <c r="A854" s="53">
        <v>81552</v>
      </c>
      <c r="B854" s="85" t="s">
        <v>1687</v>
      </c>
      <c r="C854" s="50" t="s">
        <v>1688</v>
      </c>
      <c r="D854" s="242">
        <v>0</v>
      </c>
      <c r="E854" s="242">
        <v>0</v>
      </c>
      <c r="F854" s="52" t="str">
        <f t="shared" si="190"/>
        <v>-</v>
      </c>
    </row>
    <row r="855" spans="1:6" ht="23">
      <c r="A855" s="53">
        <v>81631</v>
      </c>
      <c r="B855" s="232" t="s">
        <v>1689</v>
      </c>
      <c r="C855" s="50" t="s">
        <v>1690</v>
      </c>
      <c r="D855" s="242">
        <v>0</v>
      </c>
      <c r="E855" s="242">
        <v>0</v>
      </c>
      <c r="F855" s="52" t="str">
        <f t="shared" si="190"/>
        <v>-</v>
      </c>
    </row>
    <row r="856" spans="1:6" ht="23">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3">
      <c r="A869" s="53">
        <v>81761</v>
      </c>
      <c r="B869" s="232" t="s">
        <v>1717</v>
      </c>
      <c r="C869" s="50" t="s">
        <v>1718</v>
      </c>
      <c r="D869" s="242">
        <v>0</v>
      </c>
      <c r="E869" s="242">
        <v>0</v>
      </c>
      <c r="F869" s="52" t="str">
        <f t="shared" si="190"/>
        <v>-</v>
      </c>
    </row>
    <row r="870" spans="1:6" ht="23">
      <c r="A870" s="53">
        <v>81762</v>
      </c>
      <c r="B870" s="232" t="s">
        <v>1719</v>
      </c>
      <c r="C870" s="50" t="s">
        <v>1720</v>
      </c>
      <c r="D870" s="242">
        <v>0</v>
      </c>
      <c r="E870" s="242">
        <v>0</v>
      </c>
      <c r="F870" s="52" t="str">
        <f t="shared" si="190"/>
        <v>-</v>
      </c>
    </row>
    <row r="871" spans="1:6" ht="23">
      <c r="A871" s="53">
        <v>81771</v>
      </c>
      <c r="B871" s="85" t="s">
        <v>1721</v>
      </c>
      <c r="C871" s="50" t="s">
        <v>1722</v>
      </c>
      <c r="D871" s="242">
        <v>0</v>
      </c>
      <c r="E871" s="242">
        <v>0</v>
      </c>
      <c r="F871" s="52" t="str">
        <f t="shared" si="190"/>
        <v>-</v>
      </c>
    </row>
    <row r="872" spans="1:6" ht="23">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11.5">
      <c r="A882" s="53">
        <v>84242</v>
      </c>
      <c r="B882" s="85" t="s">
        <v>1743</v>
      </c>
      <c r="C882" s="50" t="s">
        <v>1744</v>
      </c>
      <c r="D882" s="242">
        <v>0</v>
      </c>
      <c r="E882" s="242">
        <v>0</v>
      </c>
      <c r="F882" s="52" t="str">
        <f t="shared" si="190"/>
        <v>-</v>
      </c>
    </row>
    <row r="883" spans="1:6" ht="11.5">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11.5">
      <c r="A885" s="53">
        <v>84431</v>
      </c>
      <c r="B885" s="85" t="s">
        <v>1749</v>
      </c>
      <c r="C885" s="50" t="s">
        <v>1750</v>
      </c>
      <c r="D885" s="242">
        <v>0</v>
      </c>
      <c r="E885" s="242">
        <v>0</v>
      </c>
      <c r="F885" s="52" t="str">
        <f t="shared" si="190"/>
        <v>-</v>
      </c>
    </row>
    <row r="886" spans="1:6" ht="11.5">
      <c r="A886" s="53">
        <v>84432</v>
      </c>
      <c r="B886" s="85" t="s">
        <v>1751</v>
      </c>
      <c r="C886" s="50" t="s">
        <v>1752</v>
      </c>
      <c r="D886" s="242">
        <v>4558245.7</v>
      </c>
      <c r="E886" s="242">
        <v>4429250.43</v>
      </c>
      <c r="F886" s="52">
        <f t="shared" si="190"/>
        <v>97.170067642470428</v>
      </c>
    </row>
    <row r="887" spans="1:6" ht="11.5">
      <c r="A887" s="53" t="s">
        <v>1753</v>
      </c>
      <c r="B887" s="85" t="s">
        <v>1754</v>
      </c>
      <c r="C887" s="50" t="s">
        <v>1753</v>
      </c>
      <c r="D887" s="242">
        <v>0</v>
      </c>
      <c r="E887" s="242">
        <v>0</v>
      </c>
      <c r="F887" s="52" t="str">
        <f t="shared" si="190"/>
        <v>-</v>
      </c>
    </row>
    <row r="888" spans="1:6" ht="23">
      <c r="A888" s="53">
        <v>84442</v>
      </c>
      <c r="B888" s="85" t="s">
        <v>1755</v>
      </c>
      <c r="C888" s="50" t="s">
        <v>1756</v>
      </c>
      <c r="D888" s="242">
        <v>0</v>
      </c>
      <c r="E888" s="242">
        <v>0</v>
      </c>
      <c r="F888" s="52" t="str">
        <f t="shared" si="190"/>
        <v>-</v>
      </c>
    </row>
    <row r="889" spans="1:6" ht="23">
      <c r="A889" s="53">
        <v>84452</v>
      </c>
      <c r="B889" s="232" t="s">
        <v>1757</v>
      </c>
      <c r="C889" s="50" t="s">
        <v>1758</v>
      </c>
      <c r="D889" s="242">
        <v>0</v>
      </c>
      <c r="E889" s="242">
        <v>0</v>
      </c>
      <c r="F889" s="52" t="str">
        <f t="shared" si="190"/>
        <v>-</v>
      </c>
    </row>
    <row r="890" spans="1:6" ht="23">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3">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3">
      <c r="A910" s="53">
        <v>84761</v>
      </c>
      <c r="B910" s="232" t="s">
        <v>1799</v>
      </c>
      <c r="C910" s="50" t="s">
        <v>1800</v>
      </c>
      <c r="D910" s="242">
        <v>0</v>
      </c>
      <c r="E910" s="242">
        <v>0</v>
      </c>
      <c r="F910" s="52" t="str">
        <f t="shared" si="190"/>
        <v>-</v>
      </c>
    </row>
    <row r="911" spans="1:6" ht="23">
      <c r="A911" s="53">
        <v>84762</v>
      </c>
      <c r="B911" s="232" t="s">
        <v>1801</v>
      </c>
      <c r="C911" s="50" t="s">
        <v>1802</v>
      </c>
      <c r="D911" s="242">
        <v>0</v>
      </c>
      <c r="E911" s="242">
        <v>0</v>
      </c>
      <c r="F911" s="52" t="str">
        <f t="shared" si="190"/>
        <v>-</v>
      </c>
    </row>
    <row r="912" spans="1:6" ht="23">
      <c r="A912" s="53" t="s">
        <v>1803</v>
      </c>
      <c r="B912" s="85" t="s">
        <v>1804</v>
      </c>
      <c r="C912" s="50" t="s">
        <v>1803</v>
      </c>
      <c r="D912" s="242">
        <v>0</v>
      </c>
      <c r="E912" s="242">
        <v>0</v>
      </c>
      <c r="F912" s="52" t="str">
        <f t="shared" si="190"/>
        <v>-</v>
      </c>
    </row>
    <row r="913" spans="1:6" ht="23">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3">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11.5">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11.5">
      <c r="A921" s="53">
        <v>51532</v>
      </c>
      <c r="B921" s="85" t="s">
        <v>1821</v>
      </c>
      <c r="C921" s="50" t="s">
        <v>1822</v>
      </c>
      <c r="D921" s="242">
        <v>0</v>
      </c>
      <c r="E921" s="242">
        <v>0</v>
      </c>
      <c r="F921" s="52" t="str">
        <f t="shared" si="190"/>
        <v>-</v>
      </c>
    </row>
    <row r="922" spans="1:6" ht="23">
      <c r="A922" s="53">
        <v>51542</v>
      </c>
      <c r="B922" s="85" t="s">
        <v>1823</v>
      </c>
      <c r="C922" s="50" t="s">
        <v>1824</v>
      </c>
      <c r="D922" s="242">
        <v>0</v>
      </c>
      <c r="E922" s="242">
        <v>0</v>
      </c>
      <c r="F922" s="52" t="str">
        <f t="shared" si="190"/>
        <v>-</v>
      </c>
    </row>
    <row r="923" spans="1:6" ht="23">
      <c r="A923" s="53">
        <v>51552</v>
      </c>
      <c r="B923" s="232" t="s">
        <v>1825</v>
      </c>
      <c r="C923" s="50" t="s">
        <v>1826</v>
      </c>
      <c r="D923" s="242">
        <v>0</v>
      </c>
      <c r="E923" s="242">
        <v>0</v>
      </c>
      <c r="F923" s="52" t="str">
        <f t="shared" si="190"/>
        <v>-</v>
      </c>
    </row>
    <row r="924" spans="1:6" ht="11.5">
      <c r="A924" s="53">
        <v>51631</v>
      </c>
      <c r="B924" s="85" t="s">
        <v>1827</v>
      </c>
      <c r="C924" s="50" t="s">
        <v>1828</v>
      </c>
      <c r="D924" s="242">
        <v>0</v>
      </c>
      <c r="E924" s="242">
        <v>0</v>
      </c>
      <c r="F924" s="52" t="str">
        <f t="shared" si="190"/>
        <v>-</v>
      </c>
    </row>
    <row r="925" spans="1:6" ht="11.5">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3">
      <c r="A938" s="53">
        <v>51761</v>
      </c>
      <c r="B938" s="85" t="s">
        <v>1855</v>
      </c>
      <c r="C938" s="50" t="s">
        <v>1856</v>
      </c>
      <c r="D938" s="242">
        <v>0</v>
      </c>
      <c r="E938" s="242">
        <v>0</v>
      </c>
      <c r="F938" s="52" t="str">
        <f t="shared" si="190"/>
        <v>-</v>
      </c>
    </row>
    <row r="939" spans="1:6" ht="23">
      <c r="A939" s="53">
        <v>51762</v>
      </c>
      <c r="B939" s="85" t="s">
        <v>1857</v>
      </c>
      <c r="C939" s="50" t="s">
        <v>1858</v>
      </c>
      <c r="D939" s="242">
        <v>0</v>
      </c>
      <c r="E939" s="242">
        <v>0</v>
      </c>
      <c r="F939" s="52" t="str">
        <f t="shared" si="190"/>
        <v>-</v>
      </c>
    </row>
    <row r="940" spans="1:6" ht="23">
      <c r="A940" s="53">
        <v>51771</v>
      </c>
      <c r="B940" s="85" t="s">
        <v>1859</v>
      </c>
      <c r="C940" s="50" t="s">
        <v>1860</v>
      </c>
      <c r="D940" s="242">
        <v>0</v>
      </c>
      <c r="E940" s="242">
        <v>0</v>
      </c>
      <c r="F940" s="52" t="str">
        <f t="shared" si="190"/>
        <v>-</v>
      </c>
    </row>
    <row r="941" spans="1:6" ht="23">
      <c r="A941" s="53">
        <v>51772</v>
      </c>
      <c r="B941" s="85" t="s">
        <v>1861</v>
      </c>
      <c r="C941" s="50" t="s">
        <v>1862</v>
      </c>
      <c r="D941" s="242">
        <v>0</v>
      </c>
      <c r="E941" s="242">
        <v>0</v>
      </c>
      <c r="F941" s="52" t="str">
        <f t="shared" si="190"/>
        <v>-</v>
      </c>
    </row>
    <row r="942" spans="1:6" ht="11.5">
      <c r="A942" s="53">
        <v>54132</v>
      </c>
      <c r="B942" s="85" t="s">
        <v>1863</v>
      </c>
      <c r="C942" s="50" t="s">
        <v>1864</v>
      </c>
      <c r="D942" s="242">
        <v>0</v>
      </c>
      <c r="E942" s="242">
        <v>0</v>
      </c>
      <c r="F942" s="52" t="str">
        <f t="shared" si="190"/>
        <v>-</v>
      </c>
    </row>
    <row r="943" spans="1:6" ht="11.5">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11.5">
      <c r="A945" s="53">
        <v>54162</v>
      </c>
      <c r="B945" s="85" t="s">
        <v>1869</v>
      </c>
      <c r="C945" s="50" t="s">
        <v>1870</v>
      </c>
      <c r="D945" s="242">
        <v>0</v>
      </c>
      <c r="E945" s="242">
        <v>0</v>
      </c>
      <c r="F945" s="52" t="str">
        <f t="shared" si="190"/>
        <v>-</v>
      </c>
    </row>
    <row r="946" spans="1:6" ht="23">
      <c r="A946" s="53">
        <v>54221</v>
      </c>
      <c r="B946" s="232" t="s">
        <v>1871</v>
      </c>
      <c r="C946" s="50" t="s">
        <v>1872</v>
      </c>
      <c r="D946" s="242">
        <v>0</v>
      </c>
      <c r="E946" s="242">
        <v>0</v>
      </c>
      <c r="F946" s="52" t="str">
        <f t="shared" si="190"/>
        <v>-</v>
      </c>
    </row>
    <row r="947" spans="1:6" ht="23">
      <c r="A947" s="53">
        <v>54222</v>
      </c>
      <c r="B947" s="232" t="s">
        <v>1873</v>
      </c>
      <c r="C947" s="50" t="s">
        <v>1874</v>
      </c>
      <c r="D947" s="242">
        <v>0</v>
      </c>
      <c r="E947" s="242">
        <v>0</v>
      </c>
      <c r="F947" s="52" t="str">
        <f t="shared" si="190"/>
        <v>-</v>
      </c>
    </row>
    <row r="948" spans="1:6" ht="11.5">
      <c r="A948" s="53" t="s">
        <v>1875</v>
      </c>
      <c r="B948" s="85" t="s">
        <v>1876</v>
      </c>
      <c r="C948" s="50" t="s">
        <v>1875</v>
      </c>
      <c r="D948" s="242">
        <v>0</v>
      </c>
      <c r="E948" s="242">
        <v>0</v>
      </c>
      <c r="F948" s="52" t="str">
        <f t="shared" si="190"/>
        <v>-</v>
      </c>
    </row>
    <row r="949" spans="1:6" ht="23">
      <c r="A949" s="53">
        <v>54232</v>
      </c>
      <c r="B949" s="232" t="s">
        <v>1877</v>
      </c>
      <c r="C949" s="50" t="s">
        <v>1878</v>
      </c>
      <c r="D949" s="242">
        <v>0</v>
      </c>
      <c r="E949" s="242">
        <v>0</v>
      </c>
      <c r="F949" s="52" t="str">
        <f t="shared" si="190"/>
        <v>-</v>
      </c>
    </row>
    <row r="950" spans="1:6" ht="23">
      <c r="A950" s="53">
        <v>54242</v>
      </c>
      <c r="B950" s="85" t="s">
        <v>1879</v>
      </c>
      <c r="C950" s="50" t="s">
        <v>1880</v>
      </c>
      <c r="D950" s="242">
        <v>0</v>
      </c>
      <c r="E950" s="242">
        <v>0</v>
      </c>
      <c r="F950" s="52" t="str">
        <f t="shared" si="190"/>
        <v>-</v>
      </c>
    </row>
    <row r="951" spans="1:6" ht="23">
      <c r="A951" s="53" t="s">
        <v>1881</v>
      </c>
      <c r="B951" s="85" t="s">
        <v>1882</v>
      </c>
      <c r="C951" s="50" t="s">
        <v>1881</v>
      </c>
      <c r="D951" s="242">
        <v>0</v>
      </c>
      <c r="E951" s="242">
        <v>0</v>
      </c>
      <c r="F951" s="52" t="str">
        <f t="shared" si="190"/>
        <v>-</v>
      </c>
    </row>
    <row r="952" spans="1:6" ht="23">
      <c r="A952" s="53">
        <v>54312</v>
      </c>
      <c r="B952" s="232" t="s">
        <v>1883</v>
      </c>
      <c r="C952" s="50" t="s">
        <v>1884</v>
      </c>
      <c r="D952" s="242">
        <v>0</v>
      </c>
      <c r="E952" s="242">
        <v>0</v>
      </c>
      <c r="F952" s="52" t="str">
        <f t="shared" si="190"/>
        <v>-</v>
      </c>
    </row>
    <row r="953" spans="1:6" ht="23">
      <c r="A953" s="53">
        <v>54431</v>
      </c>
      <c r="B953" s="85" t="s">
        <v>1885</v>
      </c>
      <c r="C953" s="50" t="s">
        <v>1886</v>
      </c>
      <c r="D953" s="242">
        <v>0</v>
      </c>
      <c r="E953" s="242">
        <v>0</v>
      </c>
      <c r="F953" s="52" t="str">
        <f t="shared" si="190"/>
        <v>-</v>
      </c>
    </row>
    <row r="954" spans="1:6" ht="23">
      <c r="A954" s="53">
        <v>54432</v>
      </c>
      <c r="B954" s="85" t="s">
        <v>1887</v>
      </c>
      <c r="C954" s="50" t="s">
        <v>1888</v>
      </c>
      <c r="D954" s="242">
        <v>3471159.21</v>
      </c>
      <c r="E954" s="242">
        <v>3787159.71</v>
      </c>
      <c r="F954" s="52">
        <f t="shared" si="190"/>
        <v>109.10360144500547</v>
      </c>
    </row>
    <row r="955" spans="1:6" ht="23">
      <c r="A955" s="53" t="s">
        <v>1889</v>
      </c>
      <c r="B955" s="85" t="s">
        <v>1890</v>
      </c>
      <c r="C955" s="50" t="s">
        <v>1889</v>
      </c>
      <c r="D955" s="242">
        <v>0</v>
      </c>
      <c r="E955" s="242">
        <v>0</v>
      </c>
      <c r="F955" s="52" t="str">
        <f t="shared" si="190"/>
        <v>-</v>
      </c>
    </row>
    <row r="956" spans="1:6" ht="23">
      <c r="A956" s="53">
        <v>54442</v>
      </c>
      <c r="B956" s="85" t="s">
        <v>1891</v>
      </c>
      <c r="C956" s="50" t="s">
        <v>1892</v>
      </c>
      <c r="D956" s="242">
        <v>0</v>
      </c>
      <c r="E956" s="242">
        <v>0</v>
      </c>
      <c r="F956" s="52" t="str">
        <f t="shared" si="190"/>
        <v>-</v>
      </c>
    </row>
    <row r="957" spans="1:6" ht="23">
      <c r="A957" s="53">
        <v>54452</v>
      </c>
      <c r="B957" s="85" t="s">
        <v>1893</v>
      </c>
      <c r="C957" s="50" t="s">
        <v>1894</v>
      </c>
      <c r="D957" s="242">
        <v>0</v>
      </c>
      <c r="E957" s="242">
        <v>0</v>
      </c>
      <c r="F957" s="52" t="str">
        <f t="shared" si="190"/>
        <v>-</v>
      </c>
    </row>
    <row r="958" spans="1:6" ht="23">
      <c r="A958" s="53" t="s">
        <v>1895</v>
      </c>
      <c r="B958" s="85" t="s">
        <v>1896</v>
      </c>
      <c r="C958" s="50" t="s">
        <v>1895</v>
      </c>
      <c r="D958" s="242">
        <v>0</v>
      </c>
      <c r="E958" s="242">
        <v>0</v>
      </c>
      <c r="F958" s="52" t="str">
        <f t="shared" si="190"/>
        <v>-</v>
      </c>
    </row>
    <row r="959" spans="1:6" ht="23">
      <c r="A959" s="53">
        <v>54461</v>
      </c>
      <c r="B959" s="85" t="s">
        <v>1897</v>
      </c>
      <c r="C959" s="50" t="s">
        <v>1898</v>
      </c>
      <c r="D959" s="242">
        <v>0</v>
      </c>
      <c r="E959" s="242">
        <v>0</v>
      </c>
      <c r="F959" s="52" t="str">
        <f t="shared" si="190"/>
        <v>-</v>
      </c>
    </row>
    <row r="960" spans="1:6" ht="11.5">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3">
      <c r="A962" s="53">
        <v>54472</v>
      </c>
      <c r="B962" s="232" t="s">
        <v>1903</v>
      </c>
      <c r="C962" s="50" t="s">
        <v>1904</v>
      </c>
      <c r="D962" s="242">
        <v>0</v>
      </c>
      <c r="E962" s="242">
        <v>0</v>
      </c>
      <c r="F962" s="52" t="str">
        <f t="shared" si="190"/>
        <v>-</v>
      </c>
    </row>
    <row r="963" spans="1:6" ht="23">
      <c r="A963" s="53">
        <v>54482</v>
      </c>
      <c r="B963" s="232" t="s">
        <v>1905</v>
      </c>
      <c r="C963" s="50" t="s">
        <v>1906</v>
      </c>
      <c r="D963" s="242">
        <v>0</v>
      </c>
      <c r="E963" s="242">
        <v>0</v>
      </c>
      <c r="F963" s="52" t="str">
        <f t="shared" si="190"/>
        <v>-</v>
      </c>
    </row>
    <row r="964" spans="1:6" ht="23">
      <c r="A964" s="53" t="s">
        <v>1907</v>
      </c>
      <c r="B964" s="232" t="s">
        <v>1908</v>
      </c>
      <c r="C964" s="50" t="s">
        <v>1907</v>
      </c>
      <c r="D964" s="242">
        <v>0</v>
      </c>
      <c r="E964" s="242">
        <v>0</v>
      </c>
      <c r="F964" s="52" t="str">
        <f t="shared" si="190"/>
        <v>-</v>
      </c>
    </row>
    <row r="965" spans="1:6" ht="23">
      <c r="A965" s="53">
        <v>54532</v>
      </c>
      <c r="B965" s="85" t="s">
        <v>1909</v>
      </c>
      <c r="C965" s="50" t="s">
        <v>1910</v>
      </c>
      <c r="D965" s="242">
        <v>3543.61</v>
      </c>
      <c r="E965" s="242">
        <v>0</v>
      </c>
      <c r="F965" s="52">
        <f t="shared" si="190"/>
        <v>0</v>
      </c>
    </row>
    <row r="966" spans="1:6" ht="12.75" customHeight="1">
      <c r="A966" s="53">
        <v>54542</v>
      </c>
      <c r="B966" s="85" t="s">
        <v>1911</v>
      </c>
      <c r="C966" s="50" t="s">
        <v>1912</v>
      </c>
      <c r="D966" s="242">
        <v>0</v>
      </c>
      <c r="E966" s="242">
        <v>0</v>
      </c>
      <c r="F966" s="52" t="str">
        <f t="shared" si="190"/>
        <v>-</v>
      </c>
    </row>
    <row r="967" spans="1:6" ht="23">
      <c r="A967" s="53">
        <v>54552</v>
      </c>
      <c r="B967" s="85" t="s">
        <v>1913</v>
      </c>
      <c r="C967" s="50" t="s">
        <v>1914</v>
      </c>
      <c r="D967" s="242">
        <v>0</v>
      </c>
      <c r="E967" s="242">
        <v>0</v>
      </c>
      <c r="F967" s="52" t="str">
        <f t="shared" si="190"/>
        <v>-</v>
      </c>
    </row>
    <row r="968" spans="1:6" ht="12.75" customHeight="1">
      <c r="A968" s="53">
        <v>54711</v>
      </c>
      <c r="B968" s="85" t="s">
        <v>1915</v>
      </c>
      <c r="C968" s="50" t="s">
        <v>1916</v>
      </c>
      <c r="D968" s="242">
        <v>1791.79</v>
      </c>
      <c r="E968" s="242">
        <v>366481.9</v>
      </c>
      <c r="F968" s="52" t="str">
        <f t="shared" si="190"/>
        <v>&gt;&gt;100</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11.5">
      <c r="A976" s="53">
        <v>54751</v>
      </c>
      <c r="B976" s="85" t="s">
        <v>1931</v>
      </c>
      <c r="C976" s="50" t="s">
        <v>1932</v>
      </c>
      <c r="D976" s="242">
        <v>0</v>
      </c>
      <c r="E976" s="242">
        <v>0</v>
      </c>
      <c r="F976" s="52" t="str">
        <f t="shared" si="190"/>
        <v>-</v>
      </c>
    </row>
    <row r="977" spans="1:6" ht="11.5">
      <c r="A977" s="53">
        <v>54752</v>
      </c>
      <c r="B977" s="85" t="s">
        <v>1933</v>
      </c>
      <c r="C977" s="50" t="s">
        <v>1934</v>
      </c>
      <c r="D977" s="242">
        <v>0</v>
      </c>
      <c r="E977" s="242">
        <v>0</v>
      </c>
      <c r="F977" s="52" t="str">
        <f t="shared" si="190"/>
        <v>-</v>
      </c>
    </row>
    <row r="978" spans="1:6" ht="23">
      <c r="A978" s="53">
        <v>54761</v>
      </c>
      <c r="B978" s="85" t="s">
        <v>1935</v>
      </c>
      <c r="C978" s="50" t="s">
        <v>1936</v>
      </c>
      <c r="D978" s="242">
        <v>0</v>
      </c>
      <c r="E978" s="242">
        <v>0</v>
      </c>
      <c r="F978" s="52" t="str">
        <f t="shared" si="190"/>
        <v>-</v>
      </c>
    </row>
    <row r="979" spans="1:6" ht="23">
      <c r="A979" s="53">
        <v>54762</v>
      </c>
      <c r="B979" s="85" t="s">
        <v>1937</v>
      </c>
      <c r="C979" s="50" t="s">
        <v>1938</v>
      </c>
      <c r="D979" s="242">
        <v>0</v>
      </c>
      <c r="E979" s="242">
        <v>0</v>
      </c>
      <c r="F979" s="52" t="str">
        <f t="shared" si="190"/>
        <v>-</v>
      </c>
    </row>
    <row r="980" spans="1:6" ht="23">
      <c r="A980" s="53">
        <v>54771</v>
      </c>
      <c r="B980" s="85" t="s">
        <v>1939</v>
      </c>
      <c r="C980" s="50" t="s">
        <v>1940</v>
      </c>
      <c r="D980" s="242">
        <v>0</v>
      </c>
      <c r="E980" s="242">
        <v>0</v>
      </c>
      <c r="F980" s="52" t="str">
        <f t="shared" ref="F980:F982" si="191">IF(D980&lt;&gt;0,IF(E980/D980&gt;=100,"&gt;&gt;100",E980/D980*100),"-")</f>
        <v>-</v>
      </c>
    </row>
    <row r="981" spans="1:6" ht="23">
      <c r="A981" s="53">
        <v>54772</v>
      </c>
      <c r="B981" s="85" t="s">
        <v>1941</v>
      </c>
      <c r="C981" s="50" t="s">
        <v>1942</v>
      </c>
      <c r="D981" s="242">
        <v>0</v>
      </c>
      <c r="E981" s="242">
        <v>0</v>
      </c>
      <c r="F981" s="52" t="str">
        <f t="shared" si="191"/>
        <v>-</v>
      </c>
    </row>
    <row r="982" spans="1:6" ht="23">
      <c r="A982" s="55">
        <v>55312</v>
      </c>
      <c r="B982" s="233" t="s">
        <v>1943</v>
      </c>
      <c r="C982" s="56" t="s">
        <v>1944</v>
      </c>
      <c r="D982" s="243">
        <v>0</v>
      </c>
      <c r="E982" s="243">
        <v>0</v>
      </c>
      <c r="F982" s="57" t="str">
        <f t="shared" si="191"/>
        <v>-</v>
      </c>
    </row>
    <row r="983" spans="1:6" ht="20.149999999999999"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23">
      <c r="A985" s="68" t="s">
        <v>1949</v>
      </c>
      <c r="B985" s="190" t="s">
        <v>1950</v>
      </c>
      <c r="C985" s="69" t="s">
        <v>1951</v>
      </c>
      <c r="D985" s="244">
        <v>0</v>
      </c>
      <c r="E985" s="244">
        <v>0</v>
      </c>
      <c r="F985" s="63" t="str">
        <f t="shared" ref="F985:F992" si="192">IF(D985&lt;&gt;0,IF(E985/D985&gt;=100,"&gt;&gt;100",E985/D985*100),"-")</f>
        <v>-</v>
      </c>
    </row>
    <row r="986" spans="1:6" ht="11.5">
      <c r="A986" s="53" t="s">
        <v>1952</v>
      </c>
      <c r="B986" s="85" t="s">
        <v>1953</v>
      </c>
      <c r="C986" s="50" t="s">
        <v>1952</v>
      </c>
      <c r="D986" s="245">
        <v>0</v>
      </c>
      <c r="E986" s="245">
        <v>0</v>
      </c>
      <c r="F986" s="52" t="str">
        <f t="shared" si="192"/>
        <v>-</v>
      </c>
    </row>
    <row r="987" spans="1:6" ht="23">
      <c r="A987" s="53" t="s">
        <v>1954</v>
      </c>
      <c r="B987" s="85" t="s">
        <v>1955</v>
      </c>
      <c r="C987" s="50" t="s">
        <v>1954</v>
      </c>
      <c r="D987" s="245">
        <v>0</v>
      </c>
      <c r="E987" s="245">
        <v>0</v>
      </c>
      <c r="F987" s="52" t="str">
        <f t="shared" si="192"/>
        <v>-</v>
      </c>
    </row>
    <row r="988" spans="1:6" ht="23">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4.5">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3">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2" workbookViewId="0">
      <selection activeCell="D291" sqref="D291"/>
    </sheetView>
  </sheetViews>
  <sheetFormatPr defaultColWidth="14.453125" defaultRowHeight="15" customHeight="1"/>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c r="A1" s="299" t="s">
        <v>48</v>
      </c>
      <c r="B1" s="301" t="s">
        <v>49</v>
      </c>
      <c r="C1" s="299" t="s">
        <v>34</v>
      </c>
      <c r="D1" s="302" t="s">
        <v>35</v>
      </c>
      <c r="E1" s="300" t="s">
        <v>50</v>
      </c>
      <c r="F1" s="303" t="s">
        <v>39</v>
      </c>
    </row>
    <row r="2" spans="1:25" ht="50.15"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487990082.24000013</v>
      </c>
      <c r="E6" s="229">
        <f t="shared" si="0"/>
        <v>488108696.89000005</v>
      </c>
      <c r="F6" s="230">
        <f t="shared" ref="F6:F260" si="1">IF(D6&gt;0,IF(E6/D6&gt;=100,"&gt;&gt;100",E6/D6*100),"-")</f>
        <v>100.02430677473104</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379768929.50000012</v>
      </c>
      <c r="E7" s="104">
        <f t="shared" si="2"/>
        <v>380890928.31000006</v>
      </c>
      <c r="F7" s="93">
        <f t="shared" si="1"/>
        <v>100.29544249748845</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65401133.25</v>
      </c>
      <c r="E8" s="104">
        <f>E9+E10-E11</f>
        <v>65530568.030000001</v>
      </c>
      <c r="F8" s="93">
        <f t="shared" si="1"/>
        <v>100.19790907828039</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62058027.93</v>
      </c>
      <c r="E9" s="247">
        <v>61690781.240000002</v>
      </c>
      <c r="F9" s="93">
        <f t="shared" si="1"/>
        <v>99.408220495800734</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4119073.96</v>
      </c>
      <c r="E10" s="247">
        <v>4754625.4000000004</v>
      </c>
      <c r="F10" s="93">
        <f t="shared" si="1"/>
        <v>115.4294738616444</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775968.64</v>
      </c>
      <c r="E11" s="247">
        <v>914838.61</v>
      </c>
      <c r="F11" s="93">
        <f t="shared" si="1"/>
        <v>117.89633792417177</v>
      </c>
      <c r="G11" s="87"/>
      <c r="H11" s="87"/>
      <c r="I11" s="87"/>
      <c r="J11" s="87"/>
      <c r="K11" s="87"/>
      <c r="L11" s="87"/>
      <c r="M11" s="87"/>
      <c r="N11" s="87"/>
      <c r="O11" s="87"/>
      <c r="P11" s="87"/>
      <c r="Q11" s="87"/>
      <c r="R11" s="87"/>
      <c r="S11" s="87"/>
      <c r="T11" s="87"/>
      <c r="U11" s="87"/>
      <c r="V11" s="87"/>
      <c r="W11" s="87"/>
      <c r="X11" s="87"/>
    </row>
    <row r="12" spans="1:25" ht="23">
      <c r="A12" s="91" t="s">
        <v>1982</v>
      </c>
      <c r="B12" s="86" t="s">
        <v>1983</v>
      </c>
      <c r="C12" s="92" t="s">
        <v>1982</v>
      </c>
      <c r="D12" s="104">
        <f t="shared" ref="D12:E12" si="3">D13+D19+D29+D35+D41+D45</f>
        <v>292484951.80000007</v>
      </c>
      <c r="E12" s="104">
        <f t="shared" si="3"/>
        <v>306465296.87000012</v>
      </c>
      <c r="F12" s="93">
        <f t="shared" si="1"/>
        <v>104.77985106035806</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287598527.99000001</v>
      </c>
      <c r="E13" s="104">
        <f t="shared" si="4"/>
        <v>299017289.2700001</v>
      </c>
      <c r="F13" s="93">
        <f t="shared" si="1"/>
        <v>103.97038237984206</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18985707.25</v>
      </c>
      <c r="E14" s="247">
        <v>19233487.149999999</v>
      </c>
      <c r="F14" s="93">
        <f t="shared" si="1"/>
        <v>101.30508648815282</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192770022.62</v>
      </c>
      <c r="E15" s="247">
        <v>216670473.84999999</v>
      </c>
      <c r="F15" s="93">
        <f t="shared" si="1"/>
        <v>112.39842736186945</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191251541.06999999</v>
      </c>
      <c r="E16" s="247">
        <v>190616754.09</v>
      </c>
      <c r="F16" s="93">
        <f t="shared" si="1"/>
        <v>99.668087913724236</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83415129.560000002</v>
      </c>
      <c r="E17" s="247">
        <v>83291456.849999994</v>
      </c>
      <c r="F17" s="93">
        <f t="shared" si="1"/>
        <v>99.851738274995967</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198823872.50999999</v>
      </c>
      <c r="E18" s="247">
        <v>210794882.66999999</v>
      </c>
      <c r="F18" s="93">
        <f t="shared" si="1"/>
        <v>106.02091187988398</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3720674.8500000015</v>
      </c>
      <c r="E19" s="104">
        <f t="shared" si="5"/>
        <v>5059012.8500000015</v>
      </c>
      <c r="F19" s="93">
        <f t="shared" si="1"/>
        <v>135.97030253799252</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7683120.4000000004</v>
      </c>
      <c r="E20" s="247">
        <v>9717734.5099999998</v>
      </c>
      <c r="F20" s="93">
        <f t="shared" si="1"/>
        <v>126.48161168995867</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601904.80000000005</v>
      </c>
      <c r="E21" s="247">
        <v>586450.19999999995</v>
      </c>
      <c r="F21" s="93">
        <f t="shared" si="1"/>
        <v>97.432384656178172</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2083259.72</v>
      </c>
      <c r="E22" s="247">
        <v>2116540.7200000002</v>
      </c>
      <c r="F22" s="93">
        <f t="shared" si="1"/>
        <v>101.59754444827456</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64971.81</v>
      </c>
      <c r="E23" s="247">
        <v>68170.86</v>
      </c>
      <c r="F23" s="93">
        <f t="shared" si="1"/>
        <v>104.92375077745257</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530730.99</v>
      </c>
      <c r="E24" s="247">
        <v>729034.02</v>
      </c>
      <c r="F24" s="93">
        <f t="shared" si="1"/>
        <v>137.36413243929849</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1010386.24</v>
      </c>
      <c r="E25" s="247">
        <v>1194736.06</v>
      </c>
      <c r="F25" s="93">
        <f t="shared" si="1"/>
        <v>118.24548006512836</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4050841.82</v>
      </c>
      <c r="E26" s="247">
        <v>4816910.66</v>
      </c>
      <c r="F26" s="93">
        <f t="shared" si="1"/>
        <v>118.91134914766927</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12304540.93</v>
      </c>
      <c r="E28" s="247">
        <v>14170564.18</v>
      </c>
      <c r="F28" s="93">
        <f t="shared" si="1"/>
        <v>115.16532197841207</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119285.23000000045</v>
      </c>
      <c r="E29" s="104">
        <f t="shared" si="6"/>
        <v>345945.60000000009</v>
      </c>
      <c r="F29" s="93">
        <f t="shared" si="1"/>
        <v>290.01545287710707</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4175783.22</v>
      </c>
      <c r="E30" s="247">
        <v>4195793.57</v>
      </c>
      <c r="F30" s="93">
        <f t="shared" si="1"/>
        <v>100.47919992360139</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48923.06</v>
      </c>
      <c r="E32" s="247">
        <v>48923.06</v>
      </c>
      <c r="F32" s="93">
        <f t="shared" si="1"/>
        <v>100</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4105421.05</v>
      </c>
      <c r="E34" s="247">
        <v>3898771.03</v>
      </c>
      <c r="F34" s="93">
        <f t="shared" si="1"/>
        <v>94.966411057886503</v>
      </c>
      <c r="G34" s="87"/>
      <c r="H34" s="87"/>
      <c r="I34" s="87"/>
      <c r="J34" s="87"/>
      <c r="K34" s="87"/>
      <c r="L34" s="87"/>
      <c r="M34" s="87"/>
      <c r="N34" s="87"/>
      <c r="O34" s="87"/>
      <c r="P34" s="87"/>
      <c r="Q34" s="87"/>
      <c r="R34" s="87"/>
      <c r="S34" s="87"/>
      <c r="T34" s="87"/>
      <c r="U34" s="87"/>
      <c r="V34" s="87"/>
      <c r="W34" s="87"/>
      <c r="X34" s="87"/>
    </row>
    <row r="35" spans="1:24" ht="23">
      <c r="A35" s="94" t="s">
        <v>2014</v>
      </c>
      <c r="B35" s="86" t="s">
        <v>2015</v>
      </c>
      <c r="C35" s="92" t="s">
        <v>2014</v>
      </c>
      <c r="D35" s="104">
        <f t="shared" ref="D35:E35" si="7">SUM(D36:D39)-D40</f>
        <v>687392.53</v>
      </c>
      <c r="E35" s="104">
        <f t="shared" si="7"/>
        <v>700951.83000000007</v>
      </c>
      <c r="F35" s="93">
        <f t="shared" si="1"/>
        <v>101.97257017035086</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1671279.24</v>
      </c>
      <c r="E36" s="247">
        <v>1933714.86</v>
      </c>
      <c r="F36" s="93">
        <f t="shared" si="1"/>
        <v>115.7026793439976</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213783.51</v>
      </c>
      <c r="E37" s="247">
        <v>219360.51</v>
      </c>
      <c r="F37" s="93">
        <f t="shared" si="1"/>
        <v>102.60871383391543</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380</v>
      </c>
      <c r="E38" s="247">
        <v>380</v>
      </c>
      <c r="F38" s="93">
        <f t="shared" si="1"/>
        <v>100</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929.06</v>
      </c>
      <c r="E39" s="247">
        <v>929.06</v>
      </c>
      <c r="F39" s="93">
        <f t="shared" si="1"/>
        <v>100</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1198979.28</v>
      </c>
      <c r="E40" s="247">
        <v>1453432.6</v>
      </c>
      <c r="F40" s="93">
        <f t="shared" si="1"/>
        <v>121.22249518774002</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23777.22</v>
      </c>
      <c r="E41" s="104">
        <f t="shared" si="8"/>
        <v>682063.86</v>
      </c>
      <c r="F41" s="93">
        <f t="shared" si="1"/>
        <v>2868.5601596822503</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237510.97</v>
      </c>
      <c r="E42" s="247">
        <v>904414.96</v>
      </c>
      <c r="F42" s="93">
        <f t="shared" si="1"/>
        <v>380.78871051724474</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213733.75</v>
      </c>
      <c r="E44" s="247">
        <v>222351.1</v>
      </c>
      <c r="F44" s="93">
        <f t="shared" si="1"/>
        <v>104.03181528420289</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335293.98</v>
      </c>
      <c r="E45" s="104">
        <f t="shared" si="9"/>
        <v>660033.46000000008</v>
      </c>
      <c r="F45" s="93">
        <f t="shared" si="1"/>
        <v>196.85216537439777</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721774.16</v>
      </c>
      <c r="E47" s="247">
        <v>993115.53</v>
      </c>
      <c r="F47" s="93">
        <f t="shared" si="1"/>
        <v>137.59366641776148</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264458.81</v>
      </c>
      <c r="E48" s="247">
        <v>351087.74</v>
      </c>
      <c r="F48" s="93">
        <f t="shared" si="1"/>
        <v>132.75705959653982</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43268.52</v>
      </c>
      <c r="E49" s="247">
        <v>43268.52</v>
      </c>
      <c r="F49" s="93">
        <f t="shared" si="1"/>
        <v>100</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694207.51</v>
      </c>
      <c r="E50" s="247">
        <v>727438.33</v>
      </c>
      <c r="F50" s="93">
        <f t="shared" si="1"/>
        <v>104.78687129155372</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502987.7899999998</v>
      </c>
      <c r="E52" s="104">
        <f t="shared" si="10"/>
        <v>527629.07000000007</v>
      </c>
      <c r="F52" s="93">
        <f t="shared" si="1"/>
        <v>104.89898174267813</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45157.46</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2278088.5499999998</v>
      </c>
      <c r="E54" s="247">
        <v>2517095.5</v>
      </c>
      <c r="F54" s="93">
        <f t="shared" si="1"/>
        <v>110.49155661662056</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1775100.76</v>
      </c>
      <c r="E55" s="247">
        <v>2034623.89</v>
      </c>
      <c r="F55" s="93">
        <f t="shared" si="1"/>
        <v>114.62019147577853</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21328904.749999996</v>
      </c>
      <c r="E56" s="104">
        <f t="shared" si="11"/>
        <v>8344009.5599999987</v>
      </c>
      <c r="F56" s="93">
        <f t="shared" si="1"/>
        <v>39.120665865414402</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20378647.239999998</v>
      </c>
      <c r="E57" s="247">
        <v>6843264.2699999996</v>
      </c>
      <c r="F57" s="93">
        <f t="shared" si="1"/>
        <v>33.58056199416307</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139558.93</v>
      </c>
      <c r="E58" s="247">
        <v>422891.56</v>
      </c>
      <c r="F58" s="93">
        <f t="shared" si="1"/>
        <v>303.02006471388108</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810698.58</v>
      </c>
      <c r="E62" s="247">
        <v>1077853.73</v>
      </c>
      <c r="F62" s="93">
        <f t="shared" si="1"/>
        <v>132.95369655143591</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50951.91</v>
      </c>
      <c r="E63" s="104">
        <f t="shared" si="12"/>
        <v>23424.78</v>
      </c>
      <c r="F63" s="93">
        <f t="shared" si="1"/>
        <v>45.974292229673033</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50951.91</v>
      </c>
      <c r="E64" s="247">
        <v>23424.78</v>
      </c>
      <c r="F64" s="93">
        <f t="shared" si="1"/>
        <v>45.974292229673033</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108221152.73999999</v>
      </c>
      <c r="E68" s="104">
        <f t="shared" si="13"/>
        <v>107217768.58</v>
      </c>
      <c r="F68" s="93">
        <f t="shared" si="1"/>
        <v>99.072839149652552</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34449881.800000004</v>
      </c>
      <c r="E69" s="104">
        <f t="shared" si="14"/>
        <v>32630219</v>
      </c>
      <c r="F69" s="93">
        <f t="shared" si="1"/>
        <v>94.717941818888889</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34448801.350000001</v>
      </c>
      <c r="E70" s="104">
        <f t="shared" si="15"/>
        <v>32630219</v>
      </c>
      <c r="F70" s="93">
        <f t="shared" si="1"/>
        <v>94.720912546351926</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34448721.140000001</v>
      </c>
      <c r="E72" s="247">
        <v>32630219</v>
      </c>
      <c r="F72" s="93">
        <f t="shared" si="1"/>
        <v>94.721133093418501</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80.209999999999994</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1080.45</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
      <c r="A78" s="91" t="s">
        <v>2091</v>
      </c>
      <c r="B78" s="86" t="s">
        <v>2092</v>
      </c>
      <c r="C78" s="92" t="s">
        <v>2091</v>
      </c>
      <c r="D78" s="104">
        <f>D79+SUM(D82:D84)-D85+D86</f>
        <v>550133.5</v>
      </c>
      <c r="E78" s="104">
        <f>E79+SUM(E82:E84)-E85+E86</f>
        <v>579171.46</v>
      </c>
      <c r="F78" s="93">
        <f t="shared" si="1"/>
        <v>105.27834789192076</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117150.8</v>
      </c>
      <c r="E82" s="247">
        <v>117150.8</v>
      </c>
      <c r="F82" s="93">
        <f t="shared" si="1"/>
        <v>100</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4804.3100000000004</v>
      </c>
      <c r="E83" s="247">
        <v>1653.09</v>
      </c>
      <c r="F83" s="93">
        <f t="shared" si="1"/>
        <v>34.408479053183491</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2305.52</v>
      </c>
      <c r="E84" s="247">
        <v>32012.639999999999</v>
      </c>
      <c r="F84" s="93">
        <f t="shared" si="1"/>
        <v>1388.5214615357925</v>
      </c>
      <c r="G84" s="87"/>
      <c r="H84" s="87"/>
      <c r="I84" s="87"/>
      <c r="J84" s="87"/>
      <c r="K84" s="87"/>
      <c r="L84" s="87"/>
      <c r="M84" s="87"/>
      <c r="N84" s="87"/>
      <c r="O84" s="87"/>
      <c r="P84" s="87"/>
      <c r="Q84" s="87"/>
      <c r="R84" s="87"/>
      <c r="S84" s="87"/>
      <c r="T84" s="87"/>
      <c r="U84" s="87"/>
      <c r="V84" s="87"/>
      <c r="W84" s="87"/>
      <c r="X84" s="87"/>
    </row>
    <row r="85" spans="1:24" ht="11.5">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425872.87</v>
      </c>
      <c r="E86" s="247">
        <v>428354.93</v>
      </c>
      <c r="F86" s="93">
        <f t="shared" si="1"/>
        <v>100.58281712098731</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c r="A88" s="91"/>
      <c r="B88" s="86" t="s">
        <v>2111</v>
      </c>
      <c r="C88" s="92" t="s">
        <v>2112</v>
      </c>
      <c r="D88" s="104">
        <f t="shared" ref="D88:E88" si="18">SUM(D89:D105)</f>
        <v>276450.81</v>
      </c>
      <c r="E88" s="104">
        <f t="shared" si="18"/>
        <v>276450.81</v>
      </c>
      <c r="F88" s="93">
        <f t="shared" si="1"/>
        <v>100</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257592.49</v>
      </c>
      <c r="E89" s="247">
        <v>257592.49</v>
      </c>
      <c r="F89" s="93">
        <f t="shared" si="1"/>
        <v>100</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10397.120000000001</v>
      </c>
      <c r="E93" s="247">
        <v>10397.120000000001</v>
      </c>
      <c r="F93" s="93">
        <f t="shared" si="1"/>
        <v>100</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8461.2000000000007</v>
      </c>
      <c r="E97" s="247">
        <v>8461.2000000000007</v>
      </c>
      <c r="F97" s="93">
        <f t="shared" si="1"/>
        <v>100</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276450.81</v>
      </c>
      <c r="E117" s="247">
        <v>276450.81</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64666087.329999998</v>
      </c>
      <c r="E134" s="104">
        <f t="shared" si="23"/>
        <v>65568491.139999993</v>
      </c>
      <c r="F134" s="93">
        <f t="shared" si="1"/>
        <v>101.39548231114541</v>
      </c>
      <c r="G134" s="87"/>
      <c r="H134" s="87"/>
      <c r="I134" s="87"/>
      <c r="J134" s="87"/>
      <c r="K134" s="87"/>
      <c r="L134" s="87"/>
      <c r="M134" s="87"/>
      <c r="N134" s="87"/>
      <c r="O134" s="87"/>
      <c r="P134" s="87"/>
      <c r="Q134" s="87"/>
      <c r="R134" s="87"/>
      <c r="S134" s="87"/>
      <c r="T134" s="87"/>
      <c r="U134" s="87"/>
      <c r="V134" s="87"/>
      <c r="W134" s="87"/>
      <c r="X134" s="87"/>
    </row>
    <row r="135" spans="1:24" ht="11.5">
      <c r="A135" s="91"/>
      <c r="B135" s="86" t="s">
        <v>2199</v>
      </c>
      <c r="C135" s="92" t="s">
        <v>2200</v>
      </c>
      <c r="D135" s="104">
        <f t="shared" ref="D135:E135" si="24">SUM(D136:D141)</f>
        <v>64666087.329999998</v>
      </c>
      <c r="E135" s="104">
        <f t="shared" si="24"/>
        <v>65568491.139999993</v>
      </c>
      <c r="F135" s="93">
        <f t="shared" si="1"/>
        <v>101.39548231114541</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64602701.549999997</v>
      </c>
      <c r="E139" s="247">
        <v>65505917.259999998</v>
      </c>
      <c r="F139" s="93">
        <f t="shared" si="1"/>
        <v>101.39810826533461</v>
      </c>
      <c r="G139" s="87"/>
      <c r="H139" s="87"/>
      <c r="I139" s="87"/>
      <c r="J139" s="87"/>
      <c r="K139" s="87"/>
      <c r="L139" s="87"/>
      <c r="M139" s="87"/>
      <c r="N139" s="87"/>
      <c r="O139" s="87"/>
      <c r="P139" s="87"/>
      <c r="Q139" s="87"/>
      <c r="R139" s="87"/>
      <c r="S139" s="87"/>
      <c r="T139" s="87"/>
      <c r="U139" s="87"/>
      <c r="V139" s="87"/>
      <c r="W139" s="87"/>
      <c r="X139" s="87"/>
    </row>
    <row r="140" spans="1:24" ht="23">
      <c r="A140" s="91" t="s">
        <v>2205</v>
      </c>
      <c r="B140" s="231" t="s">
        <v>1175</v>
      </c>
      <c r="C140" s="92" t="s">
        <v>2205</v>
      </c>
      <c r="D140" s="247">
        <v>2213.83</v>
      </c>
      <c r="E140" s="247">
        <v>2213.83</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61171.95</v>
      </c>
      <c r="E141" s="247">
        <v>60360.05</v>
      </c>
      <c r="F141" s="93">
        <f t="shared" si="1"/>
        <v>98.672757693681518</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3502597.66</v>
      </c>
      <c r="E146" s="104">
        <f t="shared" si="26"/>
        <v>3668314.3099999996</v>
      </c>
      <c r="F146" s="93">
        <f t="shared" si="1"/>
        <v>104.73124994893075</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688210.96</v>
      </c>
      <c r="E147" s="247">
        <v>569823.37</v>
      </c>
      <c r="F147" s="93">
        <f t="shared" si="1"/>
        <v>82.797776135387323</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c r="A149" s="91" t="s">
        <v>2219</v>
      </c>
      <c r="B149" s="86" t="s">
        <v>2220</v>
      </c>
      <c r="C149" s="92" t="s">
        <v>2219</v>
      </c>
      <c r="D149" s="104">
        <f t="shared" ref="D149:E149" si="27">SUM(D150:D157)</f>
        <v>108762.63</v>
      </c>
      <c r="E149" s="104">
        <f t="shared" si="27"/>
        <v>88994.67</v>
      </c>
      <c r="F149" s="93">
        <f t="shared" si="1"/>
        <v>81.824676361724599</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108762.63</v>
      </c>
      <c r="E151" s="247">
        <v>88994.67</v>
      </c>
      <c r="F151" s="93">
        <f t="shared" si="1"/>
        <v>81.824676361724599</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725009.07</v>
      </c>
      <c r="E158" s="247">
        <v>755271.75</v>
      </c>
      <c r="F158" s="93">
        <f t="shared" si="1"/>
        <v>104.17411053905849</v>
      </c>
      <c r="G158" s="87"/>
      <c r="H158" s="169"/>
      <c r="I158" s="87"/>
      <c r="J158" s="87"/>
      <c r="K158" s="87"/>
      <c r="L158" s="87"/>
      <c r="M158" s="87"/>
      <c r="N158" s="87"/>
      <c r="O158" s="87"/>
      <c r="P158" s="87"/>
      <c r="Q158" s="87"/>
      <c r="R158" s="87"/>
      <c r="S158" s="87"/>
      <c r="T158" s="87"/>
      <c r="U158" s="87"/>
      <c r="V158" s="87"/>
      <c r="W158" s="87"/>
      <c r="X158" s="87"/>
    </row>
    <row r="159" spans="1:24" ht="23">
      <c r="A159" s="91" t="s">
        <v>2239</v>
      </c>
      <c r="B159" s="231" t="s">
        <v>2240</v>
      </c>
      <c r="C159" s="92" t="s">
        <v>2239</v>
      </c>
      <c r="D159" s="247">
        <v>4837384.05</v>
      </c>
      <c r="E159" s="247">
        <v>5525571.3899999997</v>
      </c>
      <c r="F159" s="93">
        <f t="shared" si="1"/>
        <v>114.2264358770522</v>
      </c>
      <c r="G159" s="87"/>
      <c r="H159" s="87"/>
      <c r="I159" s="87"/>
      <c r="J159" s="87"/>
      <c r="K159" s="87"/>
      <c r="L159" s="87"/>
      <c r="M159" s="87"/>
      <c r="N159" s="87"/>
      <c r="O159" s="87"/>
      <c r="P159" s="87"/>
      <c r="Q159" s="87"/>
      <c r="R159" s="87"/>
      <c r="S159" s="87"/>
      <c r="T159" s="87"/>
      <c r="U159" s="87"/>
      <c r="V159" s="87"/>
      <c r="W159" s="87"/>
      <c r="X159" s="87"/>
    </row>
    <row r="160" spans="1:24" ht="23">
      <c r="A160" s="91" t="s">
        <v>2241</v>
      </c>
      <c r="B160" s="86" t="s">
        <v>2242</v>
      </c>
      <c r="C160" s="92" t="s">
        <v>2241</v>
      </c>
      <c r="D160" s="247">
        <v>174390.69</v>
      </c>
      <c r="E160" s="247">
        <v>162693.81</v>
      </c>
      <c r="F160" s="93">
        <f t="shared" si="1"/>
        <v>93.292715339333768</v>
      </c>
      <c r="G160" s="87"/>
      <c r="H160" s="87"/>
      <c r="I160" s="87"/>
      <c r="J160" s="87"/>
      <c r="K160" s="87"/>
      <c r="L160" s="87"/>
      <c r="M160" s="87"/>
      <c r="N160" s="87"/>
      <c r="O160" s="87"/>
      <c r="P160" s="87"/>
      <c r="Q160" s="87"/>
      <c r="R160" s="87"/>
      <c r="S160" s="87"/>
      <c r="T160" s="87"/>
      <c r="U160" s="87"/>
      <c r="V160" s="87"/>
      <c r="W160" s="87"/>
      <c r="X160" s="87"/>
    </row>
    <row r="161" spans="1:24" ht="23">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156118.97</v>
      </c>
      <c r="E162" s="247">
        <v>365096.66</v>
      </c>
      <c r="F162" s="93">
        <f t="shared" si="1"/>
        <v>233.85797382598668</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3187278.71</v>
      </c>
      <c r="E163" s="247">
        <v>3799137.34</v>
      </c>
      <c r="F163" s="93">
        <f t="shared" si="1"/>
        <v>119.19689759418624</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1573163.23</v>
      </c>
      <c r="E164" s="104">
        <f t="shared" si="28"/>
        <v>352814.73000000004</v>
      </c>
      <c r="F164" s="93">
        <f t="shared" si="1"/>
        <v>22.427089781395416</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1139061.17</v>
      </c>
      <c r="E165" s="247">
        <v>20109.669999999998</v>
      </c>
      <c r="F165" s="93">
        <f t="shared" si="1"/>
        <v>1.7654600586551465</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930154.97</v>
      </c>
      <c r="E166" s="247">
        <v>716359.64</v>
      </c>
      <c r="F166" s="93">
        <f t="shared" si="1"/>
        <v>77.015084916441396</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496052.91</v>
      </c>
      <c r="E169" s="247">
        <v>383654.58</v>
      </c>
      <c r="F169" s="93">
        <f t="shared" si="1"/>
        <v>77.341463433809921</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3479289.22</v>
      </c>
      <c r="E170" s="104">
        <f t="shared" si="29"/>
        <v>4418757.9400000004</v>
      </c>
      <c r="F170" s="93">
        <f t="shared" si="1"/>
        <v>127.00174261454471</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82.94</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12554.33</v>
      </c>
      <c r="E172" s="247">
        <v>0</v>
      </c>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3466651.95</v>
      </c>
      <c r="E173" s="247">
        <v>4418757.9400000004</v>
      </c>
      <c r="F173" s="93">
        <f t="shared" si="1"/>
        <v>127.46471245837068</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487990082.23999989</v>
      </c>
      <c r="E175" s="104">
        <f t="shared" si="30"/>
        <v>488108696.88999999</v>
      </c>
      <c r="F175" s="93">
        <f t="shared" si="1"/>
        <v>100.02430677473109</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48127701.469999999</v>
      </c>
      <c r="E176" s="104">
        <f t="shared" si="31"/>
        <v>46085467.659999996</v>
      </c>
      <c r="F176" s="93">
        <f t="shared" si="1"/>
        <v>95.756635476819909</v>
      </c>
      <c r="G176" s="87"/>
      <c r="H176" s="87"/>
      <c r="I176" s="87"/>
      <c r="J176" s="87"/>
      <c r="K176" s="87"/>
      <c r="L176" s="87"/>
      <c r="M176" s="87"/>
      <c r="N176" s="87"/>
      <c r="O176" s="87"/>
      <c r="P176" s="87"/>
      <c r="Q176" s="87"/>
      <c r="R176" s="87"/>
      <c r="S176" s="87"/>
      <c r="T176" s="87"/>
      <c r="U176" s="87"/>
      <c r="V176" s="87"/>
      <c r="W176" s="87"/>
      <c r="X176" s="87"/>
    </row>
    <row r="177" spans="1:24" ht="12.75" customHeight="1">
      <c r="A177" s="91" t="s">
        <v>35</v>
      </c>
      <c r="B177" s="86" t="s">
        <v>2273</v>
      </c>
      <c r="C177" s="92" t="s">
        <v>35</v>
      </c>
      <c r="D177" s="104">
        <f t="shared" ref="D177:E177" si="32">SUM(D178:D180)+SUM(D184:D188)</f>
        <v>13812720.439999998</v>
      </c>
      <c r="E177" s="104">
        <f t="shared" si="32"/>
        <v>10672122.540000001</v>
      </c>
      <c r="F177" s="93">
        <f t="shared" si="1"/>
        <v>77.26300250814316</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3980732.73</v>
      </c>
      <c r="E178" s="247">
        <v>5068716.8099999996</v>
      </c>
      <c r="F178" s="93">
        <f t="shared" si="1"/>
        <v>127.33125165125062</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6545684.8099999996</v>
      </c>
      <c r="E179" s="247">
        <v>3893614.18</v>
      </c>
      <c r="F179" s="93">
        <f t="shared" si="1"/>
        <v>59.483679599904235</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34844.04</v>
      </c>
      <c r="E180" s="104">
        <f t="shared" si="33"/>
        <v>25485.300000000003</v>
      </c>
      <c r="F180" s="93">
        <f t="shared" si="1"/>
        <v>73.141059417909077</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20984.91</v>
      </c>
      <c r="E182" s="247">
        <v>11570.69</v>
      </c>
      <c r="F182" s="93">
        <f t="shared" si="1"/>
        <v>55.138144504789402</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13859.13</v>
      </c>
      <c r="E183" s="247">
        <v>13914.61</v>
      </c>
      <c r="F183" s="93">
        <f t="shared" si="1"/>
        <v>100.40031372820661</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120662.23</v>
      </c>
      <c r="E186" s="247">
        <v>99290.33</v>
      </c>
      <c r="F186" s="93">
        <f t="shared" si="1"/>
        <v>82.287829422678499</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3130796.63</v>
      </c>
      <c r="E188" s="247">
        <v>1585015.92</v>
      </c>
      <c r="F188" s="93">
        <f t="shared" si="1"/>
        <v>50.626601064151522</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1394809.01</v>
      </c>
      <c r="E189" s="247">
        <v>2176767.8199999998</v>
      </c>
      <c r="F189" s="93">
        <f t="shared" si="1"/>
        <v>156.06207046224915</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31989436.629999999</v>
      </c>
      <c r="E206" s="104">
        <f t="shared" si="37"/>
        <v>32265041.890000001</v>
      </c>
      <c r="F206" s="93">
        <f t="shared" si="1"/>
        <v>100.86155084000927</v>
      </c>
      <c r="G206" s="87"/>
      <c r="H206" s="87"/>
      <c r="I206" s="87"/>
      <c r="J206" s="87"/>
      <c r="K206" s="87"/>
      <c r="L206" s="87"/>
      <c r="M206" s="87"/>
      <c r="N206" s="87"/>
      <c r="O206" s="87"/>
      <c r="P206" s="87"/>
      <c r="Q206" s="87"/>
      <c r="R206" s="87"/>
      <c r="S206" s="87"/>
      <c r="T206" s="87"/>
      <c r="U206" s="87"/>
      <c r="V206" s="87"/>
      <c r="W206" s="87"/>
      <c r="X206" s="87"/>
    </row>
    <row r="207" spans="1:24" ht="34.5">
      <c r="A207" s="91"/>
      <c r="B207" s="86" t="s">
        <v>2326</v>
      </c>
      <c r="C207" s="92" t="s">
        <v>2327</v>
      </c>
      <c r="D207" s="104">
        <f t="shared" ref="D207:E207" si="38">SUM(D208:D223)</f>
        <v>31989436.629999999</v>
      </c>
      <c r="E207" s="104">
        <f t="shared" si="38"/>
        <v>32265041.890000001</v>
      </c>
      <c r="F207" s="93">
        <f t="shared" si="1"/>
        <v>100.86155084000927</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31622954.73</v>
      </c>
      <c r="E212" s="247">
        <v>32265041.890000001</v>
      </c>
      <c r="F212" s="93">
        <f t="shared" si="1"/>
        <v>102.03044644462291</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366481.9</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930735.39</v>
      </c>
      <c r="E234" s="104">
        <f t="shared" si="40"/>
        <v>971535.41</v>
      </c>
      <c r="F234" s="93">
        <f t="shared" si="1"/>
        <v>104.38363260260255</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930735.39</v>
      </c>
      <c r="E236" s="247">
        <v>971535.41</v>
      </c>
      <c r="F236" s="93">
        <f t="shared" si="1"/>
        <v>104.38363260260255</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439862380.76999992</v>
      </c>
      <c r="E237" s="104">
        <f t="shared" si="41"/>
        <v>442023229.22999996</v>
      </c>
      <c r="F237" s="93">
        <f t="shared" si="1"/>
        <v>100.49125557321301</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412432311.93999994</v>
      </c>
      <c r="E238" s="104">
        <f t="shared" si="42"/>
        <v>414266890.18000001</v>
      </c>
      <c r="F238" s="93">
        <f t="shared" si="1"/>
        <v>100.44481923139594</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444455588.27999997</v>
      </c>
      <c r="E239" s="104">
        <f t="shared" si="43"/>
        <v>446565771.78000003</v>
      </c>
      <c r="F239" s="93">
        <f t="shared" si="1"/>
        <v>100.47477938305742</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441938760.27999997</v>
      </c>
      <c r="E240" s="247">
        <v>443770846.93000001</v>
      </c>
      <c r="F240" s="93">
        <f t="shared" si="1"/>
        <v>100.41455667949091</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2516828</v>
      </c>
      <c r="E241" s="247">
        <v>2794924.85</v>
      </c>
      <c r="F241" s="93">
        <f t="shared" si="1"/>
        <v>111.04949762160943</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32023276.340000004</v>
      </c>
      <c r="E242" s="104">
        <f t="shared" si="44"/>
        <v>32298881.599999998</v>
      </c>
      <c r="F242" s="93">
        <f t="shared" si="1"/>
        <v>100.86064042003015</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382806.42</v>
      </c>
      <c r="E243" s="247">
        <v>16324.52</v>
      </c>
      <c r="F243" s="93">
        <f t="shared" si="1"/>
        <v>4.2644321377891208</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31640469.920000002</v>
      </c>
      <c r="E244" s="247">
        <v>32282557.079999998</v>
      </c>
      <c r="F244" s="93">
        <f t="shared" si="1"/>
        <v>102.02932245198461</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22390706.460000001</v>
      </c>
      <c r="E245" s="104">
        <f t="shared" si="45"/>
        <v>23775307.709999997</v>
      </c>
      <c r="F245" s="93">
        <f t="shared" si="1"/>
        <v>106.18382118703367</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28223149.27</v>
      </c>
      <c r="E246" s="104">
        <f t="shared" si="46"/>
        <v>35447818.509999998</v>
      </c>
      <c r="F246" s="93">
        <f t="shared" si="1"/>
        <v>125.59838085709136</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v>18826509.75</v>
      </c>
      <c r="E247" s="247">
        <v>26637142.109999999</v>
      </c>
      <c r="F247" s="93">
        <f t="shared" si="1"/>
        <v>141.48741569052649</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2408</v>
      </c>
      <c r="C249" s="92" t="s">
        <v>1273</v>
      </c>
      <c r="D249" s="247">
        <v>9396639.5199999996</v>
      </c>
      <c r="E249" s="247">
        <v>8810676.4000000004</v>
      </c>
      <c r="F249" s="93">
        <f t="shared" si="1"/>
        <v>93.764120473571182</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5832442.8099999996</v>
      </c>
      <c r="E250" s="104">
        <f t="shared" si="47"/>
        <v>11672510.800000001</v>
      </c>
      <c r="F250" s="93">
        <f t="shared" si="1"/>
        <v>200.1307373299388</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2412</v>
      </c>
      <c r="C252" s="92" t="s">
        <v>827</v>
      </c>
      <c r="D252" s="247">
        <v>5832442.8099999996</v>
      </c>
      <c r="E252" s="247">
        <v>11672510.800000001</v>
      </c>
      <c r="F252" s="93">
        <f t="shared" si="1"/>
        <v>200.1307373299388</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v>3466193</v>
      </c>
      <c r="E255" s="247">
        <v>3628210.47</v>
      </c>
      <c r="F255" s="93">
        <f t="shared" si="1"/>
        <v>104.67421952557171</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2417</v>
      </c>
      <c r="C256" s="92" t="s">
        <v>829</v>
      </c>
      <c r="D256" s="247">
        <v>1573163.22</v>
      </c>
      <c r="E256" s="247">
        <v>352814.72</v>
      </c>
      <c r="F256" s="93">
        <f t="shared" si="1"/>
        <v>22.427089288293935</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6.15</v>
      </c>
      <c r="E257" s="247">
        <v>6.15</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54928480.600000001</v>
      </c>
      <c r="E259" s="104">
        <f t="shared" si="49"/>
        <v>55454062.109999999</v>
      </c>
      <c r="F259" s="93">
        <f t="shared" si="1"/>
        <v>100.95684698403981</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54928480.600000001</v>
      </c>
      <c r="E260" s="248">
        <v>55454062.109999999</v>
      </c>
      <c r="F260" s="97">
        <f t="shared" si="1"/>
        <v>100.95684698403981</v>
      </c>
      <c r="G260" s="87"/>
      <c r="H260" s="87"/>
      <c r="I260" s="87"/>
      <c r="J260" s="87"/>
      <c r="K260" s="87"/>
      <c r="L260" s="87"/>
      <c r="M260" s="87"/>
      <c r="N260" s="87"/>
      <c r="O260" s="87"/>
      <c r="P260" s="87"/>
      <c r="Q260" s="87"/>
      <c r="R260" s="87"/>
      <c r="S260" s="87"/>
      <c r="T260" s="87"/>
      <c r="U260" s="87"/>
      <c r="V260" s="87"/>
      <c r="W260" s="87"/>
      <c r="X260" s="87"/>
    </row>
    <row r="261" spans="1:24" ht="20.149999999999999"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276450.81</v>
      </c>
      <c r="E262" s="247">
        <v>276450.81</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5961154.7699999996</v>
      </c>
      <c r="E264" s="247">
        <v>7043272.3300000001</v>
      </c>
      <c r="F264" s="93">
        <f t="shared" si="50"/>
        <v>118.15281772997818</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728721.6</v>
      </c>
      <c r="E265" s="247">
        <v>424179.32</v>
      </c>
      <c r="F265" s="93">
        <f t="shared" si="50"/>
        <v>58.208693141523462</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556848.04</v>
      </c>
      <c r="E266" s="247">
        <v>518037.86</v>
      </c>
      <c r="F266" s="93">
        <f t="shared" si="50"/>
        <v>93.030382220614442</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1512368.1</v>
      </c>
      <c r="E267" s="247">
        <v>218431.45</v>
      </c>
      <c r="F267" s="93">
        <f t="shared" si="50"/>
        <v>14.443008286144094</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340611.39</v>
      </c>
      <c r="E268" s="247">
        <v>316882.93</v>
      </c>
      <c r="F268" s="93">
        <f t="shared" si="50"/>
        <v>93.033568255013435</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21775</v>
      </c>
      <c r="E269" s="247">
        <v>42803.33</v>
      </c>
      <c r="F269" s="93">
        <f t="shared" si="50"/>
        <v>196.57097588978186</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49484.93</v>
      </c>
      <c r="E271" s="247">
        <v>54865.14</v>
      </c>
      <c r="F271" s="93">
        <f t="shared" si="50"/>
        <v>110.87242115933074</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c r="A273" s="91" t="s">
        <v>2451</v>
      </c>
      <c r="B273" s="86" t="s">
        <v>2452</v>
      </c>
      <c r="C273" s="92" t="s">
        <v>2451</v>
      </c>
      <c r="D273" s="247">
        <v>14001.55</v>
      </c>
      <c r="E273" s="247">
        <v>13803.53</v>
      </c>
      <c r="F273" s="93">
        <f t="shared" si="50"/>
        <v>98.585728008684754</v>
      </c>
      <c r="G273" s="87"/>
      <c r="H273" s="87"/>
      <c r="I273" s="87"/>
      <c r="J273" s="87"/>
      <c r="K273" s="87"/>
      <c r="L273" s="87"/>
      <c r="M273" s="87"/>
      <c r="N273" s="87"/>
      <c r="O273" s="87"/>
      <c r="P273" s="87"/>
      <c r="Q273" s="87"/>
      <c r="R273" s="87"/>
      <c r="S273" s="87"/>
      <c r="T273" s="87"/>
      <c r="U273" s="87"/>
      <c r="V273" s="87"/>
      <c r="W273" s="87"/>
      <c r="X273" s="87"/>
    </row>
    <row r="274" spans="1:24" ht="23">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c r="A285" s="91" t="s">
        <v>2467</v>
      </c>
      <c r="B285" s="86" t="s">
        <v>2468</v>
      </c>
      <c r="C285" s="92" t="s">
        <v>2467</v>
      </c>
      <c r="D285" s="247">
        <v>7004.12</v>
      </c>
      <c r="E285" s="247">
        <v>13565</v>
      </c>
      <c r="F285" s="93">
        <f t="shared" si="50"/>
        <v>193.6717246420678</v>
      </c>
      <c r="G285" s="87"/>
      <c r="H285" s="87"/>
      <c r="I285" s="87"/>
      <c r="J285" s="87"/>
      <c r="K285" s="87"/>
      <c r="L285" s="87"/>
      <c r="M285" s="87"/>
      <c r="N285" s="87"/>
      <c r="O285" s="87"/>
      <c r="P285" s="87"/>
      <c r="Q285" s="87"/>
      <c r="R285" s="87"/>
      <c r="S285" s="87"/>
      <c r="T285" s="87"/>
      <c r="U285" s="87"/>
      <c r="V285" s="87"/>
      <c r="W285" s="87"/>
      <c r="X285" s="87"/>
    </row>
    <row r="286" spans="1:24" ht="11.5">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22608.3</v>
      </c>
      <c r="E287" s="247">
        <v>46120.56</v>
      </c>
      <c r="F287" s="93">
        <f t="shared" si="50"/>
        <v>203.99835458658987</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13790112.140000001</v>
      </c>
      <c r="E288" s="247">
        <v>10626001.98</v>
      </c>
      <c r="F288" s="93">
        <f t="shared" si="50"/>
        <v>77.055225310154725</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0</v>
      </c>
      <c r="E289" s="247">
        <v>4760.1499999999996</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1394809.01</v>
      </c>
      <c r="E290" s="247">
        <v>2172007.67</v>
      </c>
      <c r="F290" s="93">
        <f t="shared" si="50"/>
        <v>155.72079434732072</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31989436.629999999</v>
      </c>
      <c r="E294" s="247">
        <v>32265041.890000001</v>
      </c>
      <c r="F294" s="93">
        <f t="shared" si="50"/>
        <v>100.86155084000927</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1450.37</v>
      </c>
      <c r="E295" s="247">
        <v>792.84</v>
      </c>
      <c r="F295" s="93">
        <f t="shared" si="50"/>
        <v>54.664671773409545</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248068.84</v>
      </c>
      <c r="E296" s="247">
        <v>276709.59000000003</v>
      </c>
      <c r="F296" s="93">
        <f t="shared" si="50"/>
        <v>111.54548471303369</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388070.62</v>
      </c>
      <c r="E297" s="247">
        <v>491247.4</v>
      </c>
      <c r="F297" s="93">
        <f t="shared" si="50"/>
        <v>126.58711447931823</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39805.07</v>
      </c>
      <c r="E298" s="247">
        <v>53796.56</v>
      </c>
      <c r="F298" s="93">
        <f t="shared" si="50"/>
        <v>135.15001983415681</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55135.07</v>
      </c>
      <c r="E299" s="247">
        <v>91172.74</v>
      </c>
      <c r="F299" s="93">
        <f t="shared" si="50"/>
        <v>165.36251790375891</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219921.27</v>
      </c>
      <c r="E302" s="247">
        <v>104516.21</v>
      </c>
      <c r="F302" s="93">
        <f t="shared" si="50"/>
        <v>47.524375427624626</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41" sqref="D141"/>
    </sheetView>
  </sheetViews>
  <sheetFormatPr defaultColWidth="14.453125" defaultRowHeight="15" customHeight="1"/>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c r="A1" s="299" t="s">
        <v>48</v>
      </c>
      <c r="B1" s="301" t="s">
        <v>49</v>
      </c>
      <c r="C1" s="299" t="s">
        <v>34</v>
      </c>
      <c r="D1" s="302" t="s">
        <v>35</v>
      </c>
      <c r="E1" s="300" t="s">
        <v>50</v>
      </c>
      <c r="F1" s="303" t="s">
        <v>39</v>
      </c>
    </row>
    <row r="2" spans="1:25" ht="50.15"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2537</v>
      </c>
      <c r="C5" s="182" t="s">
        <v>1974</v>
      </c>
      <c r="D5" s="79">
        <f t="shared" ref="D5:E5" si="0">D6+D10+D13+SUM(D17:D21)</f>
        <v>15203330.079999998</v>
      </c>
      <c r="E5" s="79">
        <f t="shared" si="0"/>
        <v>11899801.190000001</v>
      </c>
      <c r="F5" s="80">
        <f t="shared" ref="F5:F141" si="1">IF(D5&gt;0,IF(E5/D5&gt;=100,"&gt;&gt;100",E5/D5*100),"-")</f>
        <v>78.271017779546909</v>
      </c>
      <c r="G5" s="49"/>
      <c r="H5" s="49"/>
      <c r="I5" s="49"/>
      <c r="J5" s="49"/>
      <c r="K5" s="49"/>
      <c r="L5" s="49"/>
      <c r="M5" s="49"/>
      <c r="N5" s="49"/>
      <c r="O5" s="49"/>
      <c r="P5" s="49"/>
      <c r="Q5" s="49"/>
      <c r="R5" s="49"/>
      <c r="S5" s="49"/>
      <c r="T5" s="49"/>
      <c r="U5" s="49"/>
      <c r="V5" s="49"/>
      <c r="W5" s="49"/>
      <c r="X5" s="49"/>
      <c r="Y5" s="49"/>
    </row>
    <row r="6" spans="1:25" ht="23">
      <c r="A6" s="77" t="s">
        <v>1976</v>
      </c>
      <c r="B6" s="232" t="s">
        <v>2538</v>
      </c>
      <c r="C6" s="183" t="s">
        <v>1976</v>
      </c>
      <c r="D6" s="81">
        <f t="shared" ref="D6:E6" si="2">SUM(D7:D9)</f>
        <v>7284006.8599999994</v>
      </c>
      <c r="E6" s="81">
        <f t="shared" si="2"/>
        <v>7399892.4100000001</v>
      </c>
      <c r="F6" s="63">
        <f t="shared" si="1"/>
        <v>101.59095882564834</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4912938.96</v>
      </c>
      <c r="E7" s="249">
        <v>5521773.0800000001</v>
      </c>
      <c r="F7" s="63">
        <f t="shared" si="1"/>
        <v>112.3924625352968</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2371067.9</v>
      </c>
      <c r="E8" s="249">
        <v>1878119.33</v>
      </c>
      <c r="F8" s="63">
        <f t="shared" si="1"/>
        <v>79.209850127025049</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7919323.2199999997</v>
      </c>
      <c r="E13" s="81">
        <f t="shared" si="4"/>
        <v>4499908.78</v>
      </c>
      <c r="F13" s="63">
        <f t="shared" si="1"/>
        <v>56.821885595420873</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7919323.2199999997</v>
      </c>
      <c r="E16" s="249">
        <v>4499908.78</v>
      </c>
      <c r="F16" s="63">
        <f t="shared" si="1"/>
        <v>56.821885595420873</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2579</v>
      </c>
      <c r="C28" s="183" t="s">
        <v>2037</v>
      </c>
      <c r="D28" s="81">
        <f t="shared" ref="D28:E28" si="6">SUM(D29:D34)</f>
        <v>3368994.02</v>
      </c>
      <c r="E28" s="81">
        <f t="shared" si="6"/>
        <v>4141838.41</v>
      </c>
      <c r="F28" s="63">
        <f t="shared" si="1"/>
        <v>122.93991575562369</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3367710.14</v>
      </c>
      <c r="E30" s="249">
        <v>4141838.41</v>
      </c>
      <c r="F30" s="63">
        <f t="shared" si="1"/>
        <v>122.98678442676186</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1283.8800000000001</v>
      </c>
      <c r="E34" s="249">
        <v>0</v>
      </c>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2592</v>
      </c>
      <c r="C35" s="183" t="s">
        <v>2039</v>
      </c>
      <c r="D35" s="81">
        <f t="shared" ref="D35:E35" si="7">D36+D39+D43+D50+D54+D60+D61+D66+D74</f>
        <v>9485307.1199999992</v>
      </c>
      <c r="E35" s="81">
        <f t="shared" si="7"/>
        <v>8036101.6099999994</v>
      </c>
      <c r="F35" s="63">
        <f t="shared" si="1"/>
        <v>84.721575256700817</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2593</v>
      </c>
      <c r="C36" s="183" t="s">
        <v>2041</v>
      </c>
      <c r="D36" s="81">
        <f t="shared" ref="D36:E36" si="8">SUM(D37:D38)</f>
        <v>1104742.32</v>
      </c>
      <c r="E36" s="81">
        <f t="shared" si="8"/>
        <v>1468437.24</v>
      </c>
      <c r="F36" s="63">
        <f t="shared" si="1"/>
        <v>132.92124447626844</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1104742.32</v>
      </c>
      <c r="E37" s="249">
        <v>1468437.24</v>
      </c>
      <c r="F37" s="63">
        <f t="shared" si="1"/>
        <v>132.92124447626844</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2598</v>
      </c>
      <c r="C39" s="183" t="s">
        <v>2043</v>
      </c>
      <c r="D39" s="81">
        <f t="shared" ref="D39:E39" si="9">SUM(D40:D42)</f>
        <v>120279.71</v>
      </c>
      <c r="E39" s="81">
        <f t="shared" si="9"/>
        <v>289499.62</v>
      </c>
      <c r="F39" s="63">
        <f t="shared" si="1"/>
        <v>240.68865812862364</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120279.71</v>
      </c>
      <c r="E40" s="249">
        <v>289499.62</v>
      </c>
      <c r="F40" s="63">
        <f t="shared" si="1"/>
        <v>240.68865812862364</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8260285.0899999999</v>
      </c>
      <c r="E54" s="81">
        <f t="shared" si="12"/>
        <v>6278164.75</v>
      </c>
      <c r="F54" s="63">
        <f t="shared" si="1"/>
        <v>76.004213917512615</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8260285.0899999999</v>
      </c>
      <c r="E55" s="249">
        <v>6278164.75</v>
      </c>
      <c r="F55" s="63">
        <f t="shared" si="1"/>
        <v>76.004213917512615</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2668</v>
      </c>
      <c r="C75" s="183" t="s">
        <v>2047</v>
      </c>
      <c r="D75" s="81">
        <f t="shared" ref="D75:E75" si="15">SUM(D76:D81)</f>
        <v>900639.3</v>
      </c>
      <c r="E75" s="81">
        <f t="shared" si="15"/>
        <v>1406535.75</v>
      </c>
      <c r="F75" s="63">
        <f t="shared" si="1"/>
        <v>156.1708166632302</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2669</v>
      </c>
      <c r="C76" s="183" t="s">
        <v>2049</v>
      </c>
      <c r="D76" s="249">
        <v>319517.57</v>
      </c>
      <c r="E76" s="249">
        <v>315840.51</v>
      </c>
      <c r="F76" s="63">
        <f t="shared" si="1"/>
        <v>98.849183786669386</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2670</v>
      </c>
      <c r="C77" s="183" t="s">
        <v>2051</v>
      </c>
      <c r="D77" s="249">
        <v>491461.51</v>
      </c>
      <c r="E77" s="249">
        <v>296982.75</v>
      </c>
      <c r="F77" s="63">
        <f t="shared" si="1"/>
        <v>60.428486047666276</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2672</v>
      </c>
      <c r="C79" s="183" t="s">
        <v>2055</v>
      </c>
      <c r="D79" s="249">
        <v>0</v>
      </c>
      <c r="E79" s="249">
        <v>666686.11</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2674</v>
      </c>
      <c r="C81" s="183" t="s">
        <v>2059</v>
      </c>
      <c r="D81" s="249">
        <v>89660.22</v>
      </c>
      <c r="E81" s="249">
        <v>127026.38</v>
      </c>
      <c r="F81" s="63">
        <f t="shared" si="1"/>
        <v>141.67529368096575</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2675</v>
      </c>
      <c r="C82" s="183" t="s">
        <v>2061</v>
      </c>
      <c r="D82" s="81">
        <f t="shared" ref="D82:E82" si="16">SUM(D83:D88)</f>
        <v>29852122.77</v>
      </c>
      <c r="E82" s="81">
        <f t="shared" si="16"/>
        <v>26428210.450000003</v>
      </c>
      <c r="F82" s="63">
        <f t="shared" si="1"/>
        <v>88.530422622270365</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2676</v>
      </c>
      <c r="C83" s="183" t="s">
        <v>2063</v>
      </c>
      <c r="D83" s="249">
        <v>739308.49</v>
      </c>
      <c r="E83" s="249">
        <v>560323.67000000004</v>
      </c>
      <c r="F83" s="63">
        <f t="shared" si="1"/>
        <v>75.790238794633623</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2677</v>
      </c>
      <c r="C84" s="183" t="s">
        <v>2065</v>
      </c>
      <c r="D84" s="249">
        <v>27372903.25</v>
      </c>
      <c r="E84" s="249">
        <v>23903588.73</v>
      </c>
      <c r="F84" s="63">
        <f t="shared" si="1"/>
        <v>87.325734182032747</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2679</v>
      </c>
      <c r="C86" s="183" t="s">
        <v>2069</v>
      </c>
      <c r="D86" s="249">
        <v>1665231.91</v>
      </c>
      <c r="E86" s="249">
        <v>1844839.08</v>
      </c>
      <c r="F86" s="63">
        <f t="shared" si="1"/>
        <v>110.78571512600909</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74679.12</v>
      </c>
      <c r="E88" s="249">
        <v>119458.97</v>
      </c>
      <c r="F88" s="63">
        <f t="shared" si="1"/>
        <v>159.96301241900014</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1676107.67</v>
      </c>
      <c r="E89" s="81">
        <f t="shared" si="17"/>
        <v>1610756.69</v>
      </c>
      <c r="F89" s="63">
        <f t="shared" si="1"/>
        <v>96.101027328393528</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1676107.67</v>
      </c>
      <c r="E106" s="249">
        <v>1610756.69</v>
      </c>
      <c r="F106" s="63">
        <f t="shared" si="1"/>
        <v>96.101027328393528</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13077041.449999999</v>
      </c>
      <c r="E107" s="81">
        <f t="shared" si="21"/>
        <v>17411803.989999998</v>
      </c>
      <c r="F107" s="63">
        <f t="shared" si="1"/>
        <v>133.14788407281526</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5852577.5999999996</v>
      </c>
      <c r="E108" s="249">
        <v>7913648.8799999999</v>
      </c>
      <c r="F108" s="63">
        <f t="shared" si="1"/>
        <v>135.21647077349303</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7224463.8499999996</v>
      </c>
      <c r="E109" s="249">
        <v>9498155.1099999994</v>
      </c>
      <c r="F109" s="63">
        <f t="shared" si="1"/>
        <v>131.47211069510715</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45234986.770000003</v>
      </c>
      <c r="E114" s="81">
        <f t="shared" si="22"/>
        <v>63475346.740000002</v>
      </c>
      <c r="F114" s="63">
        <f t="shared" si="1"/>
        <v>140.3235664967566</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43151612.280000001</v>
      </c>
      <c r="E115" s="81">
        <f t="shared" si="23"/>
        <v>61191316.140000001</v>
      </c>
      <c r="F115" s="63">
        <f t="shared" si="1"/>
        <v>141.80539939723428</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12213982.82</v>
      </c>
      <c r="E116" s="249">
        <v>21002073.449999999</v>
      </c>
      <c r="F116" s="63">
        <f t="shared" si="1"/>
        <v>171.95106428027543</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30937629.460000001</v>
      </c>
      <c r="E117" s="249">
        <v>40189242.689999998</v>
      </c>
      <c r="F117" s="63">
        <f t="shared" si="1"/>
        <v>129.90407924421496</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272554.40999999997</v>
      </c>
      <c r="E125" s="249">
        <v>463608.78</v>
      </c>
      <c r="F125" s="63">
        <f t="shared" si="1"/>
        <v>170.09769902457276</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1810820.08</v>
      </c>
      <c r="E126" s="249">
        <v>1820421.82</v>
      </c>
      <c r="F126" s="63">
        <f t="shared" si="1"/>
        <v>100.53024262907444</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1487759.52</v>
      </c>
      <c r="E129" s="81">
        <f t="shared" si="26"/>
        <v>2009496.98</v>
      </c>
      <c r="F129" s="63">
        <f t="shared" si="1"/>
        <v>135.06866889347816</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1620.31</v>
      </c>
      <c r="E133" s="249">
        <v>575.51</v>
      </c>
      <c r="F133" s="63">
        <f t="shared" si="1"/>
        <v>35.518511889700122</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1632</v>
      </c>
      <c r="C137" s="183" t="s">
        <v>2779</v>
      </c>
      <c r="D137" s="249">
        <v>221415.33</v>
      </c>
      <c r="E137" s="249">
        <v>239334.73</v>
      </c>
      <c r="F137" s="63">
        <f t="shared" si="1"/>
        <v>108.09311622641486</v>
      </c>
      <c r="G137" s="49"/>
      <c r="H137" s="49"/>
      <c r="I137" s="49"/>
      <c r="J137" s="49"/>
      <c r="K137" s="49"/>
      <c r="L137" s="49"/>
      <c r="M137" s="49"/>
      <c r="N137" s="49"/>
      <c r="O137" s="49"/>
      <c r="P137" s="49"/>
      <c r="Q137" s="49"/>
      <c r="R137" s="49"/>
      <c r="S137" s="49"/>
      <c r="T137" s="49"/>
      <c r="U137" s="49"/>
      <c r="V137" s="49"/>
      <c r="W137" s="49"/>
      <c r="X137" s="49"/>
      <c r="Y137" s="49"/>
    </row>
    <row r="138" spans="1:25" ht="23">
      <c r="A138" s="77" t="s">
        <v>2780</v>
      </c>
      <c r="B138" s="232" t="s">
        <v>2781</v>
      </c>
      <c r="C138" s="183" t="s">
        <v>2780</v>
      </c>
      <c r="D138" s="249">
        <v>124926.57</v>
      </c>
      <c r="E138" s="249">
        <v>132769.51999999999</v>
      </c>
      <c r="F138" s="63">
        <f t="shared" si="1"/>
        <v>106.2780479765033</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1139797.31</v>
      </c>
      <c r="E140" s="249">
        <v>1636817.22</v>
      </c>
      <c r="F140" s="63">
        <f t="shared" si="1"/>
        <v>143.6059907879586</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120286288.7</v>
      </c>
      <c r="E141" s="106">
        <f t="shared" si="28"/>
        <v>136419891.81</v>
      </c>
      <c r="F141" s="82">
        <f t="shared" si="1"/>
        <v>113.41267012588443</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53125" defaultRowHeight="15" customHeight="1"/>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c r="A1" s="299" t="s">
        <v>48</v>
      </c>
      <c r="B1" s="301" t="s">
        <v>49</v>
      </c>
      <c r="C1" s="299" t="s">
        <v>34</v>
      </c>
      <c r="D1" s="302" t="s">
        <v>35</v>
      </c>
      <c r="E1" s="300" t="s">
        <v>50</v>
      </c>
      <c r="F1" s="303" t="s">
        <v>39</v>
      </c>
    </row>
    <row r="2" spans="1:25" ht="50.15"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2512492.9299999997</v>
      </c>
      <c r="E5" s="107">
        <f t="shared" si="0"/>
        <v>1592992.02</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105809.23</v>
      </c>
      <c r="E6" s="108">
        <f t="shared" si="1"/>
        <v>772.45999999999992</v>
      </c>
      <c r="F6" s="37"/>
      <c r="G6" s="37"/>
      <c r="H6" s="37"/>
      <c r="I6" s="37"/>
      <c r="J6" s="37"/>
      <c r="K6" s="37"/>
      <c r="L6" s="37"/>
      <c r="M6" s="37"/>
      <c r="N6" s="37"/>
      <c r="O6" s="37"/>
      <c r="P6" s="37"/>
      <c r="Q6" s="37"/>
      <c r="R6" s="37"/>
      <c r="S6" s="37"/>
      <c r="T6" s="37"/>
      <c r="U6" s="37"/>
      <c r="V6" s="37"/>
    </row>
    <row r="7" spans="1:25" ht="23">
      <c r="A7" s="209" t="s">
        <v>609</v>
      </c>
      <c r="B7" s="111" t="s">
        <v>2795</v>
      </c>
      <c r="C7" s="92" t="s">
        <v>2796</v>
      </c>
      <c r="D7" s="81">
        <f t="shared" ref="D7:E7" si="2">SUM(D8:D13)</f>
        <v>105701.69</v>
      </c>
      <c r="E7" s="108">
        <f t="shared" si="2"/>
        <v>645.55999999999995</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v>0</v>
      </c>
      <c r="E8" s="250">
        <v>0.02</v>
      </c>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v>105610.1</v>
      </c>
      <c r="E9" s="250">
        <v>46</v>
      </c>
      <c r="F9" s="37"/>
      <c r="G9" s="37"/>
      <c r="H9" s="37"/>
      <c r="I9" s="37"/>
      <c r="J9" s="37"/>
      <c r="K9" s="37"/>
      <c r="L9" s="37"/>
      <c r="M9" s="37"/>
      <c r="N9" s="37"/>
      <c r="O9" s="37"/>
      <c r="P9" s="37"/>
      <c r="Q9" s="37"/>
      <c r="R9" s="37"/>
      <c r="S9" s="37"/>
      <c r="T9" s="37"/>
      <c r="U9" s="37"/>
      <c r="V9" s="37"/>
    </row>
    <row r="10" spans="1:25" ht="13.5" customHeight="1">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v>91.59</v>
      </c>
      <c r="E13" s="250">
        <v>599.54</v>
      </c>
      <c r="F13" s="37"/>
      <c r="G13" s="37"/>
      <c r="H13" s="37"/>
      <c r="I13" s="37"/>
      <c r="J13" s="37"/>
      <c r="K13" s="37"/>
      <c r="L13" s="37"/>
      <c r="M13" s="37"/>
      <c r="N13" s="37"/>
      <c r="O13" s="37"/>
      <c r="P13" s="37"/>
      <c r="Q13" s="37"/>
      <c r="R13" s="37"/>
      <c r="S13" s="37"/>
      <c r="T13" s="37"/>
      <c r="U13" s="37"/>
      <c r="V13" s="37"/>
    </row>
    <row r="14" spans="1:25" ht="12.5">
      <c r="A14" s="209" t="s">
        <v>609</v>
      </c>
      <c r="B14" s="111" t="s">
        <v>2807</v>
      </c>
      <c r="C14" s="92" t="s">
        <v>2808</v>
      </c>
      <c r="D14" s="81">
        <f>SUM(D15:D21)</f>
        <v>107.54</v>
      </c>
      <c r="E14" s="81">
        <f>SUM(E15:E21)</f>
        <v>126.9</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3">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v>107.54</v>
      </c>
      <c r="E19" s="250">
        <v>126.9</v>
      </c>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2406683.6999999997</v>
      </c>
      <c r="E22" s="108">
        <f t="shared" si="3"/>
        <v>1592219.56</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2406683.6999999997</v>
      </c>
      <c r="E23" s="108">
        <f t="shared" si="4"/>
        <v>1446146.32</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v>2200737.92</v>
      </c>
      <c r="E24" s="250">
        <v>5955.61</v>
      </c>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v>200258.02</v>
      </c>
      <c r="E25" s="250">
        <v>1440190.71</v>
      </c>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v>5687.76</v>
      </c>
      <c r="E27" s="250">
        <v>0</v>
      </c>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146073.24000000002</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3">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v>0</v>
      </c>
      <c r="E35" s="250">
        <v>690.16</v>
      </c>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v>0</v>
      </c>
      <c r="E36" s="250">
        <v>127016.27</v>
      </c>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v>0</v>
      </c>
      <c r="E37" s="250">
        <v>18366.810000000001</v>
      </c>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3.56</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3.56</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v>0</v>
      </c>
      <c r="E43" s="250">
        <v>3.56</v>
      </c>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3" workbookViewId="0">
      <selection activeCell="D102" sqref="D102"/>
    </sheetView>
  </sheetViews>
  <sheetFormatPr defaultColWidth="14.453125" defaultRowHeight="15" customHeight="1"/>
  <cols>
    <col min="1" max="1" width="18.7265625" style="199" customWidth="1"/>
    <col min="2" max="2" width="53.81640625" style="199" customWidth="1"/>
    <col min="3" max="3" width="18.7265625" style="207" customWidth="1"/>
    <col min="4" max="4" width="17.81640625" customWidth="1"/>
    <col min="5" max="5" width="8" customWidth="1"/>
    <col min="6" max="6" width="7.54296875" customWidth="1"/>
    <col min="7" max="21" width="8" customWidth="1"/>
  </cols>
  <sheetData>
    <row r="1" spans="1:24" s="64" customFormat="1" ht="15" customHeight="1">
      <c r="A1" s="299" t="s">
        <v>48</v>
      </c>
      <c r="B1" s="301" t="s">
        <v>49</v>
      </c>
      <c r="C1" s="299" t="s">
        <v>34</v>
      </c>
      <c r="D1" s="302" t="s">
        <v>35</v>
      </c>
      <c r="E1" s="300" t="s">
        <v>50</v>
      </c>
      <c r="F1" s="303" t="s">
        <v>39</v>
      </c>
    </row>
    <row r="2" spans="1:24" ht="50.15"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c r="A5" s="113"/>
      <c r="B5" s="167" t="s">
        <v>2861</v>
      </c>
      <c r="C5" s="185" t="s">
        <v>2862</v>
      </c>
      <c r="D5" s="253">
        <v>47196966.079999998</v>
      </c>
      <c r="E5" s="37"/>
      <c r="F5" s="37"/>
      <c r="G5" s="37"/>
      <c r="H5" s="37"/>
      <c r="I5" s="37"/>
      <c r="J5" s="37"/>
      <c r="K5" s="37"/>
      <c r="L5" s="37"/>
      <c r="M5" s="37"/>
      <c r="N5" s="37"/>
      <c r="O5" s="37"/>
      <c r="P5" s="37"/>
      <c r="Q5" s="37"/>
      <c r="R5" s="37"/>
      <c r="S5" s="37"/>
      <c r="T5" s="37"/>
      <c r="U5" s="37"/>
    </row>
    <row r="6" spans="1:24" ht="23">
      <c r="A6" s="114"/>
      <c r="B6" s="115" t="s">
        <v>2863</v>
      </c>
      <c r="C6" s="186" t="s">
        <v>2864</v>
      </c>
      <c r="D6" s="40">
        <f>D7+D8+D17+D18</f>
        <v>157238126.72</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4741148.55</v>
      </c>
      <c r="E7" s="37"/>
      <c r="F7" s="37"/>
      <c r="G7" s="37"/>
      <c r="H7" s="37"/>
      <c r="I7" s="37"/>
      <c r="J7" s="37"/>
      <c r="K7" s="37"/>
      <c r="L7" s="37"/>
      <c r="M7" s="37"/>
      <c r="N7" s="37"/>
      <c r="O7" s="37"/>
      <c r="P7" s="37"/>
      <c r="Q7" s="37"/>
      <c r="R7" s="37"/>
      <c r="S7" s="37"/>
      <c r="T7" s="37"/>
      <c r="U7" s="37"/>
    </row>
    <row r="8" spans="1:24" ht="12.75" customHeight="1">
      <c r="A8" s="114" t="s">
        <v>35</v>
      </c>
      <c r="B8" s="115" t="s">
        <v>2867</v>
      </c>
      <c r="C8" s="186" t="s">
        <v>2868</v>
      </c>
      <c r="D8" s="40">
        <f>SUM(D9:D16)</f>
        <v>126225485.39999999</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58942005.670000002</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31961002.079999998</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422867.72</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13510384.199999999</v>
      </c>
      <c r="E12" s="37"/>
      <c r="F12" s="37"/>
      <c r="G12" s="37"/>
      <c r="H12" s="37"/>
      <c r="I12" s="37"/>
      <c r="J12" s="37"/>
      <c r="K12" s="37"/>
      <c r="L12" s="37"/>
      <c r="M12" s="37"/>
      <c r="N12" s="37"/>
      <c r="O12" s="37"/>
      <c r="P12" s="37"/>
      <c r="Q12" s="37"/>
      <c r="R12" s="37"/>
      <c r="S12" s="37"/>
      <c r="T12" s="37"/>
      <c r="U12" s="37"/>
    </row>
    <row r="13" spans="1:24" ht="23">
      <c r="A13" s="84" t="s">
        <v>2288</v>
      </c>
      <c r="B13" s="85" t="s">
        <v>2874</v>
      </c>
      <c r="C13" s="186" t="s">
        <v>2875</v>
      </c>
      <c r="D13" s="254">
        <v>267646.78000000003</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2940627.08</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5516671.2699999996</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12664280.6</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17246701.489999998</v>
      </c>
      <c r="E17" s="37"/>
      <c r="F17" s="37"/>
      <c r="G17" s="37"/>
      <c r="H17" s="37"/>
      <c r="I17" s="37"/>
      <c r="J17" s="37"/>
      <c r="K17" s="37"/>
      <c r="L17" s="37"/>
      <c r="M17" s="37"/>
      <c r="N17" s="37"/>
      <c r="O17" s="37"/>
      <c r="P17" s="37"/>
      <c r="Q17" s="37"/>
      <c r="R17" s="37"/>
      <c r="S17" s="37"/>
      <c r="T17" s="37"/>
      <c r="U17" s="37"/>
    </row>
    <row r="18" spans="1:21" ht="34.5">
      <c r="A18" s="114" t="s">
        <v>2880</v>
      </c>
      <c r="B18" s="115" t="s">
        <v>2881</v>
      </c>
      <c r="C18" s="186" t="s">
        <v>2882</v>
      </c>
      <c r="D18" s="40">
        <f>SUM(D19:D23)</f>
        <v>9024791.2799999993</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3">
      <c r="A22" s="84" t="s">
        <v>2889</v>
      </c>
      <c r="B22" s="85" t="s">
        <v>2890</v>
      </c>
      <c r="C22" s="186" t="s">
        <v>2891</v>
      </c>
      <c r="D22" s="254">
        <v>9024791.2799999993</v>
      </c>
      <c r="E22" s="37"/>
      <c r="F22" s="37"/>
      <c r="G22" s="37"/>
      <c r="H22" s="37"/>
      <c r="I22" s="37"/>
      <c r="J22" s="37"/>
      <c r="K22" s="37"/>
      <c r="L22" s="37"/>
      <c r="M22" s="37"/>
      <c r="N22" s="37"/>
      <c r="O22" s="37"/>
      <c r="P22" s="37"/>
      <c r="Q22" s="37"/>
      <c r="R22" s="37"/>
      <c r="S22" s="37"/>
      <c r="T22" s="37"/>
      <c r="U22" s="37"/>
    </row>
    <row r="23" spans="1:21" ht="23">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3">
      <c r="A24" s="84"/>
      <c r="B24" s="115" t="s">
        <v>2895</v>
      </c>
      <c r="C24" s="186" t="s">
        <v>2896</v>
      </c>
      <c r="D24" s="40">
        <f>D25+D26+D35+D36</f>
        <v>159321160.55000001</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4711833.62</v>
      </c>
      <c r="E25" s="37"/>
      <c r="F25" s="37"/>
      <c r="G25" s="37"/>
      <c r="H25" s="37"/>
      <c r="I25" s="37"/>
      <c r="J25" s="37"/>
      <c r="K25" s="37"/>
      <c r="L25" s="37"/>
      <c r="M25" s="37"/>
      <c r="N25" s="37"/>
      <c r="O25" s="37"/>
      <c r="P25" s="37"/>
      <c r="Q25" s="37"/>
      <c r="R25" s="37"/>
      <c r="S25" s="37"/>
      <c r="T25" s="37"/>
      <c r="U25" s="37"/>
    </row>
    <row r="26" spans="1:21" ht="12.75" customHeight="1">
      <c r="A26" s="114" t="s">
        <v>35</v>
      </c>
      <c r="B26" s="115" t="s">
        <v>2898</v>
      </c>
      <c r="C26" s="186" t="s">
        <v>2899</v>
      </c>
      <c r="D26" s="40">
        <f>SUM(D27:D34)</f>
        <v>129262182.96000001</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57729744.310000002</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34616226.159999996</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427316.99</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13510384.199999999</v>
      </c>
      <c r="E30" s="37"/>
      <c r="F30" s="37"/>
      <c r="G30" s="37"/>
      <c r="H30" s="37"/>
      <c r="I30" s="37"/>
      <c r="J30" s="37"/>
      <c r="K30" s="37"/>
      <c r="L30" s="37"/>
      <c r="M30" s="37"/>
      <c r="N30" s="37"/>
      <c r="O30" s="37"/>
      <c r="P30" s="37"/>
      <c r="Q30" s="37"/>
      <c r="R30" s="37"/>
      <c r="S30" s="37"/>
      <c r="T30" s="37"/>
      <c r="U30" s="37"/>
    </row>
    <row r="31" spans="1:21" ht="23">
      <c r="A31" s="84" t="s">
        <v>2288</v>
      </c>
      <c r="B31" s="85" t="s">
        <v>2874</v>
      </c>
      <c r="C31" s="186" t="s">
        <v>2904</v>
      </c>
      <c r="D31" s="254">
        <v>267646.78000000003</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2961998.98</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5516498.7300000004</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14232366.810000001</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16463270.460000001</v>
      </c>
      <c r="E35" s="37"/>
      <c r="F35" s="37"/>
      <c r="G35" s="37"/>
      <c r="H35" s="37"/>
      <c r="I35" s="37"/>
      <c r="J35" s="37"/>
      <c r="K35" s="37"/>
      <c r="L35" s="37"/>
      <c r="M35" s="37"/>
      <c r="N35" s="37"/>
      <c r="O35" s="37"/>
      <c r="P35" s="37"/>
      <c r="Q35" s="37"/>
      <c r="R35" s="37"/>
      <c r="S35" s="37"/>
      <c r="T35" s="37"/>
      <c r="U35" s="37"/>
    </row>
    <row r="36" spans="1:21" ht="34.5">
      <c r="A36" s="114" t="s">
        <v>2880</v>
      </c>
      <c r="B36" s="115" t="s">
        <v>2909</v>
      </c>
      <c r="C36" s="186" t="s">
        <v>2910</v>
      </c>
      <c r="D36" s="40">
        <f>SUM(D37:D41)</f>
        <v>8883873.5099999998</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3">
      <c r="A40" s="84" t="s">
        <v>2914</v>
      </c>
      <c r="B40" s="85" t="s">
        <v>2890</v>
      </c>
      <c r="C40" s="186" t="s">
        <v>2915</v>
      </c>
      <c r="D40" s="254">
        <v>8749186.0199999996</v>
      </c>
      <c r="E40" s="37"/>
      <c r="F40" s="37"/>
      <c r="G40" s="37"/>
      <c r="H40" s="37"/>
      <c r="I40" s="37"/>
      <c r="J40" s="37"/>
      <c r="K40" s="37"/>
      <c r="L40" s="37"/>
      <c r="M40" s="37"/>
      <c r="N40" s="37"/>
      <c r="O40" s="37"/>
      <c r="P40" s="37"/>
      <c r="Q40" s="37"/>
      <c r="R40" s="37"/>
      <c r="S40" s="37"/>
      <c r="T40" s="37"/>
      <c r="U40" s="37"/>
    </row>
    <row r="41" spans="1:21" ht="23">
      <c r="A41" s="84" t="s">
        <v>2892</v>
      </c>
      <c r="B41" s="85" t="s">
        <v>2893</v>
      </c>
      <c r="C41" s="186" t="s">
        <v>2916</v>
      </c>
      <c r="D41" s="254">
        <v>134687.49</v>
      </c>
      <c r="E41" s="37"/>
      <c r="F41" s="37"/>
      <c r="G41" s="37"/>
      <c r="H41" s="37"/>
      <c r="I41" s="37"/>
      <c r="J41" s="37"/>
      <c r="K41" s="37"/>
      <c r="L41" s="37"/>
      <c r="M41" s="37"/>
      <c r="N41" s="37"/>
      <c r="O41" s="37"/>
      <c r="P41" s="37"/>
      <c r="Q41" s="37"/>
      <c r="R41" s="37"/>
      <c r="S41" s="37"/>
      <c r="T41" s="37"/>
      <c r="U41" s="37"/>
    </row>
    <row r="42" spans="1:21" ht="23">
      <c r="A42" s="84"/>
      <c r="B42" s="115" t="s">
        <v>2917</v>
      </c>
      <c r="C42" s="186" t="s">
        <v>2918</v>
      </c>
      <c r="D42" s="40">
        <f>D5+D6-D24</f>
        <v>45113932.25</v>
      </c>
      <c r="E42" s="37"/>
      <c r="F42" s="37"/>
      <c r="G42" s="37"/>
      <c r="H42" s="37"/>
      <c r="I42" s="37"/>
      <c r="J42" s="37"/>
      <c r="K42" s="37"/>
      <c r="L42" s="37"/>
      <c r="M42" s="37"/>
      <c r="N42" s="37"/>
      <c r="O42" s="37"/>
      <c r="P42" s="37"/>
      <c r="Q42" s="37"/>
      <c r="R42" s="37"/>
      <c r="S42" s="37"/>
      <c r="T42" s="37"/>
      <c r="U42" s="37"/>
    </row>
    <row r="43" spans="1:21" ht="23">
      <c r="A43" s="114"/>
      <c r="B43" s="115" t="s">
        <v>2919</v>
      </c>
      <c r="C43" s="186" t="s">
        <v>2920</v>
      </c>
      <c r="D43" s="40">
        <f>D44+D49+D90+D95</f>
        <v>50880.71</v>
      </c>
      <c r="E43" s="37"/>
      <c r="F43" s="37"/>
      <c r="G43" s="37"/>
      <c r="H43" s="37"/>
      <c r="I43" s="37"/>
      <c r="J43" s="37"/>
      <c r="K43" s="37"/>
      <c r="L43" s="37"/>
      <c r="M43" s="37"/>
      <c r="N43" s="37"/>
      <c r="O43" s="37"/>
      <c r="P43" s="37"/>
      <c r="Q43" s="37"/>
      <c r="R43" s="37"/>
      <c r="S43" s="37"/>
      <c r="T43" s="37"/>
      <c r="U43" s="37"/>
    </row>
    <row r="44" spans="1:21" ht="23">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3">
      <c r="A49" s="114" t="s">
        <v>35</v>
      </c>
      <c r="B49" s="166" t="s">
        <v>2931</v>
      </c>
      <c r="C49" s="186" t="s">
        <v>2932</v>
      </c>
      <c r="D49" s="40">
        <f>D50+D55+D60+D65+D70+D75+D80+D85</f>
        <v>46120.56</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24445.019999999997</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24220.35</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224.67</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3">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3">
      <c r="A75" s="114" t="s">
        <v>2290</v>
      </c>
      <c r="B75" s="115" t="s">
        <v>2963</v>
      </c>
      <c r="C75" s="186" t="s">
        <v>2964</v>
      </c>
      <c r="D75" s="40">
        <f>SUM(D76:D79)</f>
        <v>21675.54</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64.459999999999994</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21611.08</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3">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4760.1499999999996</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4760.1499999999996</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4.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3">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3">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3">
      <c r="A101" s="114"/>
      <c r="B101" s="115" t="s">
        <v>2994</v>
      </c>
      <c r="C101" s="186" t="s">
        <v>2995</v>
      </c>
      <c r="D101" s="40">
        <f>SUM(D102:D105)</f>
        <v>45063051.539999999</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133575.17000000001</v>
      </c>
      <c r="E102" s="37"/>
      <c r="F102" s="37"/>
      <c r="G102" s="37"/>
      <c r="H102" s="37"/>
      <c r="I102" s="37"/>
      <c r="J102" s="37"/>
      <c r="K102" s="37"/>
      <c r="L102" s="37"/>
      <c r="M102" s="37"/>
      <c r="N102" s="37"/>
      <c r="O102" s="37"/>
      <c r="P102" s="37"/>
      <c r="Q102" s="37"/>
      <c r="R102" s="37"/>
      <c r="S102" s="37"/>
      <c r="T102" s="37"/>
      <c r="U102" s="37"/>
    </row>
    <row r="103" spans="1:21" ht="12.75" customHeight="1">
      <c r="A103" s="84" t="s">
        <v>35</v>
      </c>
      <c r="B103" s="85" t="s">
        <v>2846</v>
      </c>
      <c r="C103" s="186" t="s">
        <v>2997</v>
      </c>
      <c r="D103" s="254">
        <v>10494517.640000001</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2168576.2400000002</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32266382.489999998</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7" zoomScale="98" zoomScaleNormal="98" workbookViewId="0">
      <selection activeCell="D3" sqref="D1:P1048576"/>
    </sheetView>
  </sheetViews>
  <sheetFormatPr defaultColWidth="14.453125" defaultRowHeight="15" customHeight="1"/>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hidden="1" customWidth="1"/>
    <col min="17" max="21" width="14.453125" style="48" customWidth="1"/>
    <col min="22" max="16384" width="14.453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36186</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2</v>
      </c>
      <c r="G20" s="71"/>
      <c r="H20" s="71"/>
      <c r="I20" s="71"/>
      <c r="J20" s="71"/>
      <c r="K20" s="71"/>
      <c r="L20" s="71"/>
      <c r="M20" s="71"/>
      <c r="N20" s="71"/>
      <c r="O20" s="71"/>
      <c r="P20" s="71"/>
    </row>
    <row r="21" spans="1:16" ht="20">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5">
      <c r="A319" s="121"/>
      <c r="B319" s="122"/>
      <c r="C319" s="83"/>
      <c r="D319" s="123"/>
      <c r="E319" s="71"/>
      <c r="F319" s="71"/>
      <c r="G319" s="71"/>
      <c r="H319" s="71"/>
      <c r="I319" s="71"/>
      <c r="J319" s="71"/>
      <c r="K319" s="71"/>
      <c r="L319" s="71"/>
      <c r="M319" s="71"/>
      <c r="N319" s="71"/>
      <c r="O319" s="71"/>
      <c r="P319" s="71"/>
    </row>
    <row r="320" spans="1:16" ht="12.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3318</v>
      </c>
    </row>
    <row r="1450" spans="10:12" ht="15.75" customHeight="1"/>
    <row r="1451" spans="10:12" ht="15" customHeight="1">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Lišić Lončarić</cp:lastModifiedBy>
  <cp:lastPrinted>2024-09-24T08:26:57Z</cp:lastPrinted>
  <dcterms:created xsi:type="dcterms:W3CDTF">2022-04-01T05:14:30Z</dcterms:created>
  <dcterms:modified xsi:type="dcterms:W3CDTF">2025-02-27T09:36:57Z</dcterms:modified>
</cp:coreProperties>
</file>